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5480" windowHeight="7110" activeTab="1"/>
  </bookViews>
  <sheets>
    <sheet name="regjistri i detajuar " sheetId="1" r:id="rId1"/>
    <sheet name="Regjistri Prokurimeve 2020" sheetId="2" r:id="rId2"/>
    <sheet name="aktivitetet analitike" sheetId="4" r:id="rId3"/>
  </sheets>
  <definedNames>
    <definedName name="_xlnm._FilterDatabase" localSheetId="0" hidden="1">'regjistri i detajuar '!$A$6:$I$6</definedName>
    <definedName name="_xlnm._FilterDatabase" localSheetId="1" hidden="1">'Regjistri Prokurimeve 2020'!$A$3:$M$33</definedName>
  </definedNames>
  <calcPr calcId="125725"/>
</workbook>
</file>

<file path=xl/calcChain.xml><?xml version="1.0" encoding="utf-8"?>
<calcChain xmlns="http://schemas.openxmlformats.org/spreadsheetml/2006/main">
  <c r="G17" i="2"/>
  <c r="G14"/>
  <c r="H14" s="1"/>
  <c r="C15" i="4"/>
  <c r="H32" i="2"/>
  <c r="H33"/>
  <c r="H34"/>
  <c r="H35"/>
  <c r="G22" l="1"/>
  <c r="H22" s="1"/>
  <c r="G11"/>
  <c r="H11" s="1"/>
  <c r="G9"/>
  <c r="H9" s="1"/>
  <c r="G8"/>
  <c r="H8" s="1"/>
  <c r="G7"/>
  <c r="H7" s="1"/>
  <c r="G6"/>
  <c r="H6" s="1"/>
  <c r="G5"/>
  <c r="H5" s="1"/>
  <c r="G4"/>
  <c r="J4" s="1"/>
  <c r="D5" i="4"/>
  <c r="E5"/>
  <c r="F5"/>
  <c r="G5"/>
  <c r="H5"/>
  <c r="I5"/>
  <c r="J5"/>
  <c r="K5"/>
  <c r="L5"/>
  <c r="M5"/>
  <c r="N5"/>
  <c r="O5"/>
  <c r="P5"/>
  <c r="Q5"/>
  <c r="R5"/>
  <c r="S5"/>
  <c r="T5"/>
  <c r="C5"/>
  <c r="D15"/>
  <c r="E15"/>
  <c r="F15"/>
  <c r="G15"/>
  <c r="H15"/>
  <c r="I15"/>
  <c r="J15"/>
  <c r="K15"/>
  <c r="L15"/>
  <c r="M15"/>
  <c r="N15"/>
  <c r="O15"/>
  <c r="P15"/>
  <c r="Q15"/>
  <c r="R15"/>
  <c r="S15"/>
  <c r="T15"/>
  <c r="D45" i="1"/>
  <c r="G75"/>
  <c r="G77" s="1"/>
  <c r="J46"/>
  <c r="J32" i="2"/>
  <c r="G31"/>
  <c r="G21"/>
  <c r="G20"/>
  <c r="G19"/>
  <c r="G18"/>
  <c r="G16"/>
  <c r="G15"/>
  <c r="J8"/>
  <c r="J5"/>
  <c r="D25" i="4"/>
  <c r="E25"/>
  <c r="F25"/>
  <c r="G25"/>
  <c r="H25"/>
  <c r="I25"/>
  <c r="J25"/>
  <c r="K25"/>
  <c r="L25"/>
  <c r="M25"/>
  <c r="N25"/>
  <c r="O25"/>
  <c r="P25"/>
  <c r="Q25"/>
  <c r="R25"/>
  <c r="S25"/>
  <c r="T25"/>
  <c r="D11"/>
  <c r="E11"/>
  <c r="F11"/>
  <c r="G11"/>
  <c r="H11"/>
  <c r="I11"/>
  <c r="J11"/>
  <c r="K11"/>
  <c r="L11"/>
  <c r="M11"/>
  <c r="N11"/>
  <c r="O11"/>
  <c r="P11"/>
  <c r="Q11"/>
  <c r="R11"/>
  <c r="S11"/>
  <c r="T11"/>
  <c r="S30" l="1"/>
  <c r="G30" i="2" s="1"/>
  <c r="H30" s="1"/>
  <c r="Q30" i="4"/>
  <c r="O30"/>
  <c r="M30"/>
  <c r="G28" i="2" s="1"/>
  <c r="H28" s="1"/>
  <c r="K30" i="4"/>
  <c r="I30"/>
  <c r="G30"/>
  <c r="G23" i="2" s="1"/>
  <c r="H23" s="1"/>
  <c r="E30" i="4"/>
  <c r="G27" i="2" s="1"/>
  <c r="H27" s="1"/>
  <c r="J11"/>
  <c r="T30" i="4"/>
  <c r="G13" i="2" s="1"/>
  <c r="H13" s="1"/>
  <c r="R30" i="4"/>
  <c r="P30"/>
  <c r="N30"/>
  <c r="G29" i="2" s="1"/>
  <c r="H29" s="1"/>
  <c r="L30" i="4"/>
  <c r="J30"/>
  <c r="G26" i="2" s="1"/>
  <c r="H26" s="1"/>
  <c r="H30" i="4"/>
  <c r="G24" i="2" s="1"/>
  <c r="F30" i="4"/>
  <c r="D30"/>
  <c r="G10" i="2" s="1"/>
  <c r="H10" s="1"/>
  <c r="J7"/>
  <c r="J9"/>
  <c r="J6"/>
  <c r="J15"/>
  <c r="H15"/>
  <c r="J16"/>
  <c r="H16"/>
  <c r="J18"/>
  <c r="H18"/>
  <c r="J20"/>
  <c r="H20"/>
  <c r="J31"/>
  <c r="H31"/>
  <c r="J10"/>
  <c r="J17"/>
  <c r="H17"/>
  <c r="J19"/>
  <c r="H19"/>
  <c r="J21"/>
  <c r="H21"/>
  <c r="J28"/>
  <c r="G25"/>
  <c r="J26"/>
  <c r="J27"/>
  <c r="J30"/>
  <c r="J13"/>
  <c r="J22"/>
  <c r="J34"/>
  <c r="J35"/>
  <c r="J33"/>
  <c r="J29"/>
  <c r="J23"/>
  <c r="C11" i="4"/>
  <c r="C25"/>
  <c r="J14" i="2"/>
  <c r="F22" i="1"/>
  <c r="F19"/>
  <c r="F20"/>
  <c r="F21"/>
  <c r="G12" i="2" l="1"/>
  <c r="J25"/>
  <c r="H25"/>
  <c r="J24"/>
  <c r="H24"/>
  <c r="C30" i="4"/>
  <c r="G36" i="2"/>
  <c r="H36" s="1"/>
  <c r="H12" l="1"/>
  <c r="J12"/>
  <c r="J36" s="1"/>
  <c r="H4"/>
</calcChain>
</file>

<file path=xl/sharedStrings.xml><?xml version="1.0" encoding="utf-8"?>
<sst xmlns="http://schemas.openxmlformats.org/spreadsheetml/2006/main" count="378" uniqueCount="180">
  <si>
    <t>Tabela 4</t>
  </si>
  <si>
    <t xml:space="preserve">KESHILLI I QARKUT  ELBASAN </t>
  </si>
  <si>
    <t>Nr</t>
  </si>
  <si>
    <t xml:space="preserve">Shpenzimet  operative </t>
  </si>
  <si>
    <t>Pagesa e A.K.Qarkut</t>
  </si>
  <si>
    <t>Shpenzime dieta brenda vendit</t>
  </si>
  <si>
    <t>Shpenzime dieta/udhetim jashte vendit</t>
  </si>
  <si>
    <t>Shpenzime per karburant</t>
  </si>
  <si>
    <t>Shpenzime vaj makina</t>
  </si>
  <si>
    <t>Shpenzime servis makine, pjese kembimi, goma</t>
  </si>
  <si>
    <t xml:space="preserve">Shpenzime te tjera transporti </t>
  </si>
  <si>
    <t xml:space="preserve">Shpenzime per larje te makinave te aparatit </t>
  </si>
  <si>
    <t>Shpenzime energji elektrike</t>
  </si>
  <si>
    <t>Shpenzime per uje</t>
  </si>
  <si>
    <t>Shpenzime  postare</t>
  </si>
  <si>
    <t>Blerje kancelarie, leter per printime, boje printeri, fotokopje</t>
  </si>
  <si>
    <t xml:space="preserve">Shpenzime per riparime fotokopje/kompjuter/pajisje </t>
  </si>
  <si>
    <t>Shpenzime pritje te huajsh dhe personalitete</t>
  </si>
  <si>
    <t>Shperblime per proces rekrutimi</t>
  </si>
  <si>
    <t>Trajnime personeli</t>
  </si>
  <si>
    <t>Faqe web Keshilli i Qarkut</t>
  </si>
  <si>
    <t>Sherbim Interneti</t>
  </si>
  <si>
    <t>Sherbim roje</t>
  </si>
  <si>
    <t>Sherbime pastrimi per ambjentet e zyrave</t>
  </si>
  <si>
    <t>Pagese qera salle per mbledhje/takime</t>
  </si>
  <si>
    <t>Taksa e bashkise</t>
  </si>
  <si>
    <t>Shpenzime ekspertesh, konsulence</t>
  </si>
  <si>
    <t>Kultura dhe trashegimia kulturore</t>
  </si>
  <si>
    <t>Investime-pajisje zyre, godine</t>
  </si>
  <si>
    <t>Keshilli i Qarkut Elbasan</t>
  </si>
  <si>
    <t>Objekti i prokurimit</t>
  </si>
  <si>
    <t>Fondi Limit me tvsh</t>
  </si>
  <si>
    <t>Fondi limit pa tvsh</t>
  </si>
  <si>
    <t>Burimi i Financimit</t>
  </si>
  <si>
    <t>Prokurime</t>
  </si>
  <si>
    <t>Siguracioni</t>
  </si>
  <si>
    <t>Viti</t>
  </si>
  <si>
    <t>I ri/I modifikuar</t>
  </si>
  <si>
    <t>Kontrate/
Marrveshje kuader</t>
  </si>
  <si>
    <t>Vlera per secilin</t>
  </si>
  <si>
    <t>Lloji i procedurës së prokurimit/
Minikontrate ne kuader te marreveshjes kuader/
Amendament kontrateper nevojat e fillim vitit</t>
  </si>
  <si>
    <t>Koha e planifikuar për shpalljen e procedurës (muaji)</t>
  </si>
  <si>
    <t>Organi që zhvillon procedurën e prokurimit në rastin e procedurave te përqendruara</t>
  </si>
  <si>
    <t>Tipi i Kontrates
(mall/pune/sherbim/
Marrveshje kuader</t>
  </si>
  <si>
    <t>Shpenzime emergjente per makinat</t>
  </si>
  <si>
    <t>Blerje dokumentacioni mandate libra protokolli</t>
  </si>
  <si>
    <t>Karburant</t>
  </si>
  <si>
    <t>Riparime fotokopje, kompjutera</t>
  </si>
  <si>
    <t>Pritje te huajsh personalitete</t>
  </si>
  <si>
    <t>Sherbime per kondicioneret</t>
  </si>
  <si>
    <t>Sherbime elektrike</t>
  </si>
  <si>
    <t>Sherbime hidraulike</t>
  </si>
  <si>
    <t>Sherbime brava, celesa, dritare, dyer</t>
  </si>
  <si>
    <t>Investime</t>
  </si>
  <si>
    <t>Blerje kancelarie, leter per printime, boje printeri, fotokopje, materiale kancelarike per aktivitete</t>
  </si>
  <si>
    <t>Blerje bileta udhetimi jashte vendit</t>
  </si>
  <si>
    <t>Taksat e makinave</t>
  </si>
  <si>
    <t>Larje e makinave</t>
  </si>
  <si>
    <t>Printime per dokumentacione/banera/postera/fletepalosje/</t>
  </si>
  <si>
    <t>Transport brenda vendit per aktivitete</t>
  </si>
  <si>
    <t>Transport nderkombetar/ bileta avioni</t>
  </si>
  <si>
    <t xml:space="preserve">Larje te makinave te aparatit </t>
  </si>
  <si>
    <t>DVD me materiale informuese</t>
  </si>
  <si>
    <t xml:space="preserve">Riparime fotokopje/kompjuter/pajisje elektronike </t>
  </si>
  <si>
    <t>Sherbim interneti</t>
  </si>
  <si>
    <t>Siguracione per makinat</t>
  </si>
  <si>
    <t>Shpenzime te tjera emergjente per makinat</t>
  </si>
  <si>
    <t>Sigurimi dhe ruajtja e zyrave te K.Q</t>
  </si>
  <si>
    <t>Karburant per makinat</t>
  </si>
  <si>
    <t>Servis makine, pjese kembimi goma,blerje vaj per makinat e institucionit</t>
  </si>
  <si>
    <t>I ri</t>
  </si>
  <si>
    <t xml:space="preserve">Aktivitete Nderkombetare </t>
  </si>
  <si>
    <t xml:space="preserve">Aktivitete zyrtare dhe festive </t>
  </si>
  <si>
    <t xml:space="preserve">Qytete me kala </t>
  </si>
  <si>
    <t xml:space="preserve">Kujdesi Social </t>
  </si>
  <si>
    <t>Kalendari I aktiviteteve</t>
  </si>
  <si>
    <t xml:space="preserve">Totali </t>
  </si>
  <si>
    <t xml:space="preserve">Lodrat </t>
  </si>
  <si>
    <t xml:space="preserve">kancelari </t>
  </si>
  <si>
    <t xml:space="preserve">printime </t>
  </si>
  <si>
    <t xml:space="preserve">Qera salle </t>
  </si>
  <si>
    <t xml:space="preserve">dhurata </t>
  </si>
  <si>
    <t xml:space="preserve">korniza </t>
  </si>
  <si>
    <t xml:space="preserve">pagese artistesh </t>
  </si>
  <si>
    <t xml:space="preserve">pa prokurim </t>
  </si>
  <si>
    <t xml:space="preserve">Trans 
nderkombetar </t>
  </si>
  <si>
    <t>kurora =lule</t>
  </si>
  <si>
    <t xml:space="preserve">akomodim 
hotel,ushqim </t>
  </si>
  <si>
    <t xml:space="preserve">ushqime koktel </t>
  </si>
  <si>
    <t>Dj</t>
  </si>
  <si>
    <t xml:space="preserve">EMERTIMI </t>
  </si>
  <si>
    <t xml:space="preserve">flet palos 
baner </t>
  </si>
  <si>
    <t xml:space="preserve">eksperte 
lektor </t>
  </si>
  <si>
    <t xml:space="preserve">transpor
 brend </t>
  </si>
  <si>
    <t>Shpenzime per mirembajtje te zakonshme zyre(brava ,xhama hidraulike )</t>
  </si>
  <si>
    <t xml:space="preserve">Blerje korniza  </t>
  </si>
  <si>
    <t xml:space="preserve">Sherbime akomodimi  per aktivitete jasht rrethit </t>
  </si>
  <si>
    <t>Shtypshkrime blerje dokument (mandat papesa ,arketim ditare te ndyshem )</t>
  </si>
  <si>
    <t>Transferta e pa kushtezuar</t>
  </si>
  <si>
    <t>Konferenca per arimin parauniversitar</t>
  </si>
  <si>
    <t>Barazia Gjinore, ceshtje te njohjes dhe te Edukimit mbi barazine</t>
  </si>
  <si>
    <t>pika 4</t>
  </si>
  <si>
    <t>Buxheti analitik 2020</t>
  </si>
  <si>
    <t xml:space="preserve">Taksa makinash kolaudim </t>
  </si>
  <si>
    <t xml:space="preserve">Shpenzime Siguracione  Makinave </t>
  </si>
  <si>
    <t xml:space="preserve">Djeta Hotele </t>
  </si>
  <si>
    <t xml:space="preserve">Prokurim </t>
  </si>
  <si>
    <t xml:space="preserve">pa Prokurim </t>
  </si>
  <si>
    <t xml:space="preserve">Pjese , vaj makina, </t>
  </si>
  <si>
    <t xml:space="preserve">Konferenca rajonale per zhvillimin e turizmit ne Qarkun Elbasan </t>
  </si>
  <si>
    <t xml:space="preserve"> Ribotim i materjalit promovues kalendarit te festaveper Qarkun </t>
  </si>
  <si>
    <t xml:space="preserve"> Ribotim i materjalit promovues celsi turistik per Qarkun </t>
  </si>
  <si>
    <t xml:space="preserve">dvd </t>
  </si>
  <si>
    <t>Ribotime</t>
  </si>
  <si>
    <t>Zhvillim kordinimi</t>
  </si>
  <si>
    <t xml:space="preserve">Ribotime materjal promovues Kalendar festash +Celsin turistik per Qarkun </t>
  </si>
  <si>
    <t>Hostim Mirembajtje e faqes se webit te K.Qarkut</t>
  </si>
  <si>
    <t xml:space="preserve">TOTALI </t>
  </si>
  <si>
    <t xml:space="preserve">transport nderkombetar per aktivitete </t>
  </si>
  <si>
    <t>numrat  sipas regjistrit prok 2020</t>
  </si>
  <si>
    <t>Sherbim ekspertesh, inxhiniere konculence projektimi, vleresimi, IT etj</t>
  </si>
  <si>
    <t xml:space="preserve">dhjetor </t>
  </si>
  <si>
    <t>K.Qarku Elb</t>
  </si>
  <si>
    <t xml:space="preserve">P.V.Vogla </t>
  </si>
  <si>
    <t>P.V.Vogla</t>
  </si>
  <si>
    <t xml:space="preserve">I Hapur </t>
  </si>
  <si>
    <t>Kontrate</t>
  </si>
  <si>
    <t xml:space="preserve">Kontrate </t>
  </si>
  <si>
    <r>
      <t>Pritje te huajsh dhe personalitete, Aktivitete zyrtare</t>
    </r>
    <r>
      <rPr>
        <sz val="16"/>
        <color rgb="FFFF0000"/>
        <rFont val="Times New Roman"/>
        <family val="1"/>
      </rPr>
      <t xml:space="preserve">, </t>
    </r>
  </si>
  <si>
    <t>Shf.Sekt.Finances</t>
  </si>
  <si>
    <t>Juriste</t>
  </si>
  <si>
    <t>KRYETARI</t>
  </si>
  <si>
    <t xml:space="preserve">Bukurosh STAFA </t>
  </si>
  <si>
    <t>do hiqet</t>
  </si>
  <si>
    <t xml:space="preserve">telefoni shefit  transferte ke individe </t>
  </si>
  <si>
    <t xml:space="preserve">Shpenzime per materiale pastrimi dizifektim </t>
  </si>
  <si>
    <t>Shpenzime per blerje dokumentacioni(mandate,librashtypshkrime)</t>
  </si>
  <si>
    <t>Shpenzime per mirembajtje te zakonshme zyrebrava xhama  hidraulike</t>
  </si>
  <si>
    <t xml:space="preserve">Faqe interneti te qarkut ,mirembajtje hostim email+nga It ne faqen e internetit </t>
  </si>
  <si>
    <t xml:space="preserve">Hedhja e materjaleve nga IT ne faqen e internetit </t>
  </si>
  <si>
    <t xml:space="preserve">Botimi I njoftimeve dhe vendimeve te keshillit qarkut per vitin 2021ne media 
e shkruar sipas nevojave te keshillit Qarkut Elbasan </t>
  </si>
  <si>
    <t>Transmetim e njoftim ne media autvizive per vitin 2021 (njoftime,pershendetje te
 kryetarit dite te vecanta 0</t>
  </si>
  <si>
    <t xml:space="preserve">Blerje Programesh Kompjuterike </t>
  </si>
  <si>
    <t xml:space="preserve">Materiale pastrimi disifektim </t>
  </si>
  <si>
    <t>DETAJIMI  I AKTIVITETEVE  viti 2021</t>
  </si>
  <si>
    <t>DETAJIMI I AKTIVITETIT QENDRA AUTIKE   VITI 2021</t>
  </si>
  <si>
    <t xml:space="preserve">1  Qershor2021 Festa e femijve </t>
  </si>
  <si>
    <t xml:space="preserve">2 Prill2021.Dita Nderkombetare e autizmit </t>
  </si>
  <si>
    <t xml:space="preserve">3 dhjetor 2021 Dita nderkombetare e aftesise se kufizuar </t>
  </si>
  <si>
    <t xml:space="preserve">Festat e fund vitit  2021 Aktivitet femijet </t>
  </si>
  <si>
    <t xml:space="preserve">Te drejta te barabarta ,per mundesi te barabarta Projekt per aftesit e kufizuara </t>
  </si>
  <si>
    <t xml:space="preserve">Festivali Kombetar Folklorik I Gjirokastres </t>
  </si>
  <si>
    <t xml:space="preserve">Aktivitete Nderkombetare e Muzikes </t>
  </si>
  <si>
    <t xml:space="preserve">Pjesemarrja ne Festivale e takime kombetare organizuar nga Ministria e kultures </t>
  </si>
  <si>
    <t xml:space="preserve">Komisjoni I Statusit te deshmorit </t>
  </si>
  <si>
    <t>24/1</t>
  </si>
  <si>
    <t xml:space="preserve">Blerje Programesh kompjuterike </t>
  </si>
  <si>
    <t xml:space="preserve">shpenzime per eksperte barazia gjinoredhe konferenca per arsimin parauniversitar </t>
  </si>
  <si>
    <t>Materiale per aktivitete/lodra per femije/materiale didaktike, /lule+kurora me lule</t>
  </si>
  <si>
    <t xml:space="preserve">Rikonstruksion I rruges Griqan -Labinot Fushe FazaIII(Bashkai Elbasan) </t>
  </si>
  <si>
    <t>Mbikqyrje punime ndertimi 5=266000,4=369995</t>
  </si>
  <si>
    <t>Investime-pajisje zyre, godine 1=700988</t>
  </si>
  <si>
    <t>Kolaudime punime ndertimi   3=32000,4=44399,5=32000</t>
  </si>
  <si>
    <t xml:space="preserve">Sistemim asfaltim I rruges varrezaShushice Fazae Dyte  Njesia Shushice Bashkia Elbasan </t>
  </si>
  <si>
    <t>Transferta e pa kushtezuar2021</t>
  </si>
  <si>
    <t xml:space="preserve">Rikonstruksion I rruges Griqan -Labinot Fushe FazaII(Bashkai Elbasan) </t>
  </si>
  <si>
    <t xml:space="preserve">Mbikqyrsi  Rikonstruksion I rruges Griqan -Labinot Fushe FazaII(Bashkai Elbasan) </t>
  </si>
  <si>
    <t xml:space="preserve">KolaudatoriRikonstruksion I rruges Griqan -Labinot Fushe FazaII(Bashkai Elbasan) </t>
  </si>
  <si>
    <t xml:space="preserve">Mbikqyrsi Sistemim asfaltim I rruges varrezaShushice Fazae Dyte  Njesia Shushice Bashkia Elbasan </t>
  </si>
  <si>
    <t xml:space="preserve">Kolaudatori Sistemim asfaltim I rruges varrezaShushice Fazae Dyte  Njesia Shushice Bashkia Elbasan </t>
  </si>
  <si>
    <t xml:space="preserve">Mbikqyrsi  Rikonstruksion I rruges Griqan -Labinot Fushe FazaIII(Bashkai Elbasan) </t>
  </si>
  <si>
    <t xml:space="preserve">KolaudatoriRikonstruksion I rruges Griqan -Labinot Fushe FazaIII (Bashkai Elbasan) </t>
  </si>
  <si>
    <t xml:space="preserve">Materiale pastrimi dhe disifektimi </t>
  </si>
  <si>
    <t xml:space="preserve">Mirembajtje Zyre dhe Godine keshilli Qarkut mbikqyrje </t>
  </si>
  <si>
    <t xml:space="preserve">Mirembajtje Zyre dhe Godine keshilli Qarkut kolaudim  </t>
  </si>
  <si>
    <t xml:space="preserve">Tras pa kush+te ardhu </t>
  </si>
  <si>
    <t xml:space="preserve">Transf +ArdhurateTrash </t>
  </si>
  <si>
    <t xml:space="preserve">Transfert  +Grant Trash </t>
  </si>
  <si>
    <t>Regjistri i Prokurimeve Publike 2021</t>
  </si>
  <si>
    <t xml:space="preserve">Gladiola Doka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</si>
</sst>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b/>
      <sz val="10"/>
      <color rgb="FF92D050"/>
      <name val="Times New Roman"/>
      <family val="1"/>
    </font>
    <font>
      <sz val="10"/>
      <color rgb="FF7030A0"/>
      <name val="Times New Roman"/>
      <family val="1"/>
    </font>
    <font>
      <b/>
      <sz val="10"/>
      <color rgb="FFFFC000"/>
      <name val="Times New Roman"/>
      <family val="1"/>
    </font>
    <font>
      <sz val="10"/>
      <color theme="3" tint="0.39997558519241921"/>
      <name val="Times New Roman"/>
      <family val="1"/>
    </font>
    <font>
      <sz val="10"/>
      <color theme="8"/>
      <name val="Times New Roman"/>
      <family val="1"/>
    </font>
    <font>
      <sz val="10"/>
      <color theme="9" tint="-0.249977111117893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/>
    <xf numFmtId="164" fontId="6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164" fontId="4" fillId="0" borderId="0" xfId="1" applyNumberFormat="1" applyFont="1" applyBorder="1"/>
    <xf numFmtId="0" fontId="7" fillId="0" borderId="0" xfId="0" applyFont="1" applyBorder="1"/>
    <xf numFmtId="164" fontId="7" fillId="0" borderId="0" xfId="1" applyNumberFormat="1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6" fillId="0" borderId="3" xfId="0" applyFont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/>
    <xf numFmtId="0" fontId="4" fillId="0" borderId="3" xfId="0" applyFont="1" applyFill="1" applyBorder="1" applyAlignment="1">
      <alignment horizontal="left" wrapText="1"/>
    </xf>
    <xf numFmtId="0" fontId="4" fillId="0" borderId="2" xfId="0" applyFont="1" applyBorder="1"/>
    <xf numFmtId="0" fontId="8" fillId="0" borderId="2" xfId="0" applyFont="1" applyBorder="1"/>
    <xf numFmtId="0" fontId="9" fillId="0" borderId="3" xfId="0" applyFont="1" applyBorder="1"/>
    <xf numFmtId="164" fontId="9" fillId="0" borderId="4" xfId="1" applyNumberFormat="1" applyFont="1" applyBorder="1"/>
    <xf numFmtId="0" fontId="10" fillId="0" borderId="0" xfId="0" applyFont="1"/>
    <xf numFmtId="0" fontId="4" fillId="0" borderId="0" xfId="0" applyFont="1"/>
    <xf numFmtId="0" fontId="12" fillId="0" borderId="0" xfId="0" applyFont="1" applyAlignment="1">
      <alignment vertical="center"/>
    </xf>
    <xf numFmtId="164" fontId="10" fillId="0" borderId="0" xfId="0" applyNumberFormat="1" applyFont="1"/>
    <xf numFmtId="0" fontId="13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3" fontId="11" fillId="3" borderId="6" xfId="1" applyFont="1" applyFill="1" applyBorder="1" applyAlignment="1">
      <alignment horizontal="center" vertical="center" wrapText="1"/>
    </xf>
    <xf numFmtId="164" fontId="11" fillId="3" borderId="6" xfId="1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0" fontId="11" fillId="0" borderId="0" xfId="0" applyFont="1"/>
    <xf numFmtId="164" fontId="6" fillId="0" borderId="7" xfId="1" applyNumberFormat="1" applyFont="1" applyBorder="1"/>
    <xf numFmtId="164" fontId="4" fillId="0" borderId="7" xfId="1" applyNumberFormat="1" applyFont="1" applyFill="1" applyBorder="1"/>
    <xf numFmtId="164" fontId="4" fillId="0" borderId="7" xfId="1" applyNumberFormat="1" applyFont="1" applyBorder="1"/>
    <xf numFmtId="0" fontId="4" fillId="2" borderId="3" xfId="0" applyFont="1" applyFill="1" applyBorder="1"/>
    <xf numFmtId="0" fontId="13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4" fillId="8" borderId="3" xfId="0" applyFont="1" applyFill="1" applyBorder="1"/>
    <xf numFmtId="0" fontId="4" fillId="9" borderId="3" xfId="0" applyFont="1" applyFill="1" applyBorder="1"/>
    <xf numFmtId="0" fontId="4" fillId="10" borderId="3" xfId="0" applyFont="1" applyFill="1" applyBorder="1"/>
    <xf numFmtId="0" fontId="4" fillId="11" borderId="3" xfId="0" applyFont="1" applyFill="1" applyBorder="1"/>
    <xf numFmtId="164" fontId="14" fillId="0" borderId="7" xfId="1" applyNumberFormat="1" applyFont="1" applyFill="1" applyBorder="1"/>
    <xf numFmtId="0" fontId="8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164" fontId="8" fillId="0" borderId="7" xfId="1" applyNumberFormat="1" applyFont="1" applyFill="1" applyBorder="1"/>
    <xf numFmtId="0" fontId="8" fillId="0" borderId="1" xfId="0" applyFont="1" applyFill="1" applyBorder="1" applyAlignment="1">
      <alignment horizontal="center"/>
    </xf>
    <xf numFmtId="0" fontId="10" fillId="0" borderId="0" xfId="0" applyFont="1" applyFill="1"/>
    <xf numFmtId="164" fontId="4" fillId="2" borderId="7" xfId="1" applyNumberFormat="1" applyFont="1" applyFill="1" applyBorder="1"/>
    <xf numFmtId="0" fontId="14" fillId="12" borderId="3" xfId="0" applyFont="1" applyFill="1" applyBorder="1"/>
    <xf numFmtId="0" fontId="14" fillId="0" borderId="3" xfId="0" applyFont="1" applyBorder="1"/>
    <xf numFmtId="164" fontId="14" fillId="0" borderId="7" xfId="1" applyNumberFormat="1" applyFont="1" applyBorder="1"/>
    <xf numFmtId="164" fontId="8" fillId="2" borderId="7" xfId="1" applyNumberFormat="1" applyFont="1" applyFill="1" applyBorder="1"/>
    <xf numFmtId="164" fontId="22" fillId="0" borderId="7" xfId="1" applyNumberFormat="1" applyFont="1" applyBorder="1"/>
    <xf numFmtId="0" fontId="24" fillId="0" borderId="0" xfId="0" applyFont="1"/>
    <xf numFmtId="0" fontId="25" fillId="0" borderId="7" xfId="0" applyFont="1" applyBorder="1"/>
    <xf numFmtId="0" fontId="24" fillId="0" borderId="7" xfId="0" applyFont="1" applyBorder="1"/>
    <xf numFmtId="164" fontId="25" fillId="0" borderId="7" xfId="1" applyNumberFormat="1" applyFont="1" applyBorder="1"/>
    <xf numFmtId="0" fontId="0" fillId="0" borderId="0" xfId="0" applyAlignment="1">
      <alignment wrapText="1"/>
    </xf>
    <xf numFmtId="0" fontId="26" fillId="0" borderId="0" xfId="0" applyFont="1"/>
    <xf numFmtId="0" fontId="0" fillId="0" borderId="7" xfId="0" applyBorder="1"/>
    <xf numFmtId="164" fontId="0" fillId="0" borderId="7" xfId="1" applyNumberFormat="1" applyFont="1" applyBorder="1"/>
    <xf numFmtId="164" fontId="0" fillId="0" borderId="7" xfId="1" applyNumberFormat="1" applyFont="1" applyFill="1" applyBorder="1"/>
    <xf numFmtId="0" fontId="27" fillId="0" borderId="0" xfId="0" applyFont="1" applyAlignment="1">
      <alignment wrapText="1"/>
    </xf>
    <xf numFmtId="0" fontId="25" fillId="0" borderId="3" xfId="0" applyFont="1" applyBorder="1"/>
    <xf numFmtId="0" fontId="0" fillId="0" borderId="3" xfId="0" applyBorder="1"/>
    <xf numFmtId="164" fontId="0" fillId="0" borderId="3" xfId="1" applyNumberFormat="1" applyFont="1" applyBorder="1"/>
    <xf numFmtId="0" fontId="28" fillId="0" borderId="7" xfId="0" applyFont="1" applyBorder="1"/>
    <xf numFmtId="0" fontId="31" fillId="0" borderId="7" xfId="0" applyFont="1" applyBorder="1"/>
    <xf numFmtId="164" fontId="30" fillId="2" borderId="7" xfId="0" applyNumberFormat="1" applyFont="1" applyFill="1" applyBorder="1"/>
    <xf numFmtId="0" fontId="33" fillId="0" borderId="7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34" fillId="0" borderId="0" xfId="0" applyFont="1"/>
    <xf numFmtId="0" fontId="4" fillId="12" borderId="3" xfId="0" applyFont="1" applyFill="1" applyBorder="1"/>
    <xf numFmtId="164" fontId="3" fillId="0" borderId="0" xfId="1" applyNumberFormat="1" applyFont="1"/>
    <xf numFmtId="164" fontId="8" fillId="12" borderId="7" xfId="1" applyNumberFormat="1" applyFont="1" applyFill="1" applyBorder="1"/>
    <xf numFmtId="0" fontId="4" fillId="0" borderId="7" xfId="0" applyFont="1" applyBorder="1"/>
    <xf numFmtId="0" fontId="4" fillId="12" borderId="3" xfId="0" applyFont="1" applyFill="1" applyBorder="1" applyAlignment="1">
      <alignment horizontal="left" wrapText="1"/>
    </xf>
    <xf numFmtId="164" fontId="0" fillId="0" borderId="0" xfId="0" applyNumberFormat="1"/>
    <xf numFmtId="0" fontId="13" fillId="12" borderId="10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164" fontId="11" fillId="12" borderId="9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11" fillId="12" borderId="9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14" xfId="0" applyFont="1" applyBorder="1"/>
    <xf numFmtId="0" fontId="14" fillId="0" borderId="15" xfId="0" applyFont="1" applyFill="1" applyBorder="1"/>
    <xf numFmtId="3" fontId="0" fillId="0" borderId="7" xfId="0" applyNumberFormat="1" applyBorder="1"/>
    <xf numFmtId="164" fontId="22" fillId="0" borderId="3" xfId="1" applyNumberFormat="1" applyFont="1" applyBorder="1"/>
    <xf numFmtId="164" fontId="4" fillId="0" borderId="3" xfId="1" applyNumberFormat="1" applyFont="1" applyFill="1" applyBorder="1"/>
    <xf numFmtId="164" fontId="4" fillId="2" borderId="3" xfId="1" applyNumberFormat="1" applyFont="1" applyFill="1" applyBorder="1"/>
    <xf numFmtId="164" fontId="16" fillId="0" borderId="3" xfId="1" applyNumberFormat="1" applyFont="1" applyFill="1" applyBorder="1"/>
    <xf numFmtId="164" fontId="16" fillId="2" borderId="3" xfId="1" applyNumberFormat="1" applyFont="1" applyFill="1" applyBorder="1"/>
    <xf numFmtId="164" fontId="23" fillId="0" borderId="3" xfId="1" applyNumberFormat="1" applyFont="1" applyFill="1" applyBorder="1"/>
    <xf numFmtId="164" fontId="14" fillId="0" borderId="3" xfId="1" applyNumberFormat="1" applyFont="1" applyFill="1" applyBorder="1"/>
    <xf numFmtId="164" fontId="17" fillId="0" borderId="3" xfId="1" applyNumberFormat="1" applyFont="1" applyFill="1" applyBorder="1"/>
    <xf numFmtId="164" fontId="18" fillId="0" borderId="3" xfId="1" applyNumberFormat="1" applyFont="1" applyFill="1" applyBorder="1"/>
    <xf numFmtId="164" fontId="19" fillId="0" borderId="3" xfId="1" applyNumberFormat="1" applyFont="1" applyFill="1" applyBorder="1"/>
    <xf numFmtId="164" fontId="20" fillId="0" borderId="3" xfId="1" applyNumberFormat="1" applyFont="1" applyFill="1" applyBorder="1"/>
    <xf numFmtId="164" fontId="15" fillId="0" borderId="3" xfId="1" applyNumberFormat="1" applyFont="1" applyFill="1" applyBorder="1"/>
    <xf numFmtId="164" fontId="21" fillId="0" borderId="3" xfId="1" applyNumberFormat="1" applyFont="1" applyFill="1" applyBorder="1"/>
    <xf numFmtId="164" fontId="8" fillId="0" borderId="3" xfId="1" applyNumberFormat="1" applyFont="1" applyFill="1" applyBorder="1"/>
    <xf numFmtId="164" fontId="14" fillId="0" borderId="3" xfId="1" applyNumberFormat="1" applyFont="1" applyBorder="1"/>
    <xf numFmtId="164" fontId="4" fillId="0" borderId="3" xfId="1" applyNumberFormat="1" applyFont="1" applyBorder="1"/>
    <xf numFmtId="164" fontId="4" fillId="12" borderId="3" xfId="1" applyNumberFormat="1" applyFont="1" applyFill="1" applyBorder="1" applyAlignment="1">
      <alignment horizontal="left" wrapText="1"/>
    </xf>
    <xf numFmtId="164" fontId="4" fillId="12" borderId="3" xfId="1" applyNumberFormat="1" applyFont="1" applyFill="1" applyBorder="1"/>
    <xf numFmtId="164" fontId="25" fillId="12" borderId="7" xfId="1" applyNumberFormat="1" applyFont="1" applyFill="1" applyBorder="1"/>
    <xf numFmtId="164" fontId="30" fillId="2" borderId="7" xfId="1" applyNumberFormat="1" applyFont="1" applyFill="1" applyBorder="1"/>
    <xf numFmtId="0" fontId="29" fillId="2" borderId="2" xfId="0" applyFont="1" applyFill="1" applyBorder="1"/>
    <xf numFmtId="0" fontId="29" fillId="2" borderId="3" xfId="0" applyFont="1" applyFill="1" applyBorder="1"/>
    <xf numFmtId="0" fontId="30" fillId="2" borderId="3" xfId="0" applyFont="1" applyFill="1" applyBorder="1"/>
    <xf numFmtId="0" fontId="35" fillId="2" borderId="7" xfId="0" applyFont="1" applyFill="1" applyBorder="1"/>
    <xf numFmtId="0" fontId="24" fillId="13" borderId="7" xfId="0" applyFont="1" applyFill="1" applyBorder="1"/>
    <xf numFmtId="164" fontId="24" fillId="13" borderId="7" xfId="0" applyNumberFormat="1" applyFont="1" applyFill="1" applyBorder="1"/>
    <xf numFmtId="16" fontId="4" fillId="0" borderId="2" xfId="0" applyNumberFormat="1" applyFont="1" applyBorder="1"/>
    <xf numFmtId="164" fontId="11" fillId="0" borderId="7" xfId="0" applyNumberFormat="1" applyFont="1" applyBorder="1"/>
    <xf numFmtId="0" fontId="11" fillId="0" borderId="7" xfId="0" applyFont="1" applyBorder="1"/>
    <xf numFmtId="164" fontId="3" fillId="0" borderId="0" xfId="0" applyNumberFormat="1" applyFont="1"/>
    <xf numFmtId="164" fontId="11" fillId="0" borderId="7" xfId="1" applyNumberFormat="1" applyFont="1" applyBorder="1"/>
    <xf numFmtId="164" fontId="8" fillId="0" borderId="3" xfId="1" applyNumberFormat="1" applyFont="1" applyFill="1" applyBorder="1" applyAlignment="1">
      <alignment horizontal="left"/>
    </xf>
    <xf numFmtId="164" fontId="32" fillId="0" borderId="7" xfId="1" applyNumberFormat="1" applyFont="1" applyBorder="1"/>
    <xf numFmtId="164" fontId="8" fillId="0" borderId="7" xfId="1" applyNumberFormat="1" applyFont="1" applyBorder="1"/>
    <xf numFmtId="164" fontId="5" fillId="0" borderId="0" xfId="0" applyNumberFormat="1" applyFont="1"/>
    <xf numFmtId="164" fontId="8" fillId="12" borderId="3" xfId="1" applyNumberFormat="1" applyFont="1" applyFill="1" applyBorder="1" applyAlignment="1">
      <alignment horizontal="left"/>
    </xf>
    <xf numFmtId="164" fontId="37" fillId="0" borderId="4" xfId="1" applyNumberFormat="1" applyFont="1" applyBorder="1"/>
    <xf numFmtId="0" fontId="38" fillId="12" borderId="9" xfId="0" applyFont="1" applyFill="1" applyBorder="1" applyAlignment="1">
      <alignment horizontal="center" vertical="center" wrapText="1"/>
    </xf>
    <xf numFmtId="0" fontId="38" fillId="0" borderId="7" xfId="0" applyFont="1" applyBorder="1"/>
    <xf numFmtId="0" fontId="38" fillId="12" borderId="12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wrapText="1"/>
    </xf>
    <xf numFmtId="0" fontId="40" fillId="0" borderId="7" xfId="0" applyFont="1" applyBorder="1" applyAlignment="1">
      <alignment wrapText="1"/>
    </xf>
    <xf numFmtId="0" fontId="39" fillId="12" borderId="3" xfId="0" applyFont="1" applyFill="1" applyBorder="1"/>
    <xf numFmtId="0" fontId="39" fillId="0" borderId="3" xfId="0" applyFont="1" applyBorder="1" applyAlignment="1">
      <alignment horizontal="left" wrapText="1"/>
    </xf>
    <xf numFmtId="0" fontId="39" fillId="0" borderId="3" xfId="0" applyFont="1" applyBorder="1"/>
    <xf numFmtId="0" fontId="4" fillId="0" borderId="3" xfId="0" applyFont="1" applyBorder="1" applyAlignment="1">
      <alignment wrapText="1"/>
    </xf>
    <xf numFmtId="0" fontId="14" fillId="0" borderId="7" xfId="0" applyFont="1" applyFill="1" applyBorder="1"/>
    <xf numFmtId="0" fontId="29" fillId="2" borderId="9" xfId="0" applyFont="1" applyFill="1" applyBorder="1"/>
    <xf numFmtId="0" fontId="14" fillId="0" borderId="7" xfId="0" applyFont="1" applyBorder="1"/>
    <xf numFmtId="0" fontId="36" fillId="0" borderId="7" xfId="0" applyFont="1" applyFill="1" applyBorder="1"/>
    <xf numFmtId="0" fontId="4" fillId="0" borderId="7" xfId="0" applyFont="1" applyFill="1" applyBorder="1"/>
    <xf numFmtId="0" fontId="0" fillId="13" borderId="0" xfId="0" applyFill="1"/>
    <xf numFmtId="164" fontId="24" fillId="14" borderId="7" xfId="0" applyNumberFormat="1" applyFont="1" applyFill="1" applyBorder="1"/>
    <xf numFmtId="164" fontId="32" fillId="0" borderId="7" xfId="1" applyNumberFormat="1" applyFont="1" applyFill="1" applyBorder="1"/>
    <xf numFmtId="164" fontId="32" fillId="2" borderId="3" xfId="1" applyNumberFormat="1" applyFont="1" applyFill="1" applyBorder="1"/>
    <xf numFmtId="164" fontId="32" fillId="2" borderId="7" xfId="1" applyNumberFormat="1" applyFont="1" applyFill="1" applyBorder="1"/>
    <xf numFmtId="164" fontId="4" fillId="13" borderId="3" xfId="1" applyNumberFormat="1" applyFont="1" applyFill="1" applyBorder="1"/>
    <xf numFmtId="0" fontId="0" fillId="2" borderId="0" xfId="0" applyFill="1"/>
    <xf numFmtId="0" fontId="26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opLeftCell="A10" zoomScale="110" zoomScaleNormal="110" workbookViewId="0">
      <selection activeCell="D34" sqref="D34:D35"/>
    </sheetView>
  </sheetViews>
  <sheetFormatPr defaultRowHeight="12.75"/>
  <cols>
    <col min="1" max="1" width="9.140625" style="5"/>
    <col min="2" max="2" width="7" style="2" customWidth="1"/>
    <col min="3" max="3" width="81" style="2" customWidth="1"/>
    <col min="4" max="4" width="11.5703125" style="28" customWidth="1"/>
    <col min="5" max="5" width="4.140625" style="28" customWidth="1"/>
    <col min="6" max="6" width="33.42578125" style="2" customWidth="1"/>
    <col min="7" max="7" width="13.5703125" style="2" customWidth="1"/>
    <col min="8" max="8" width="12.85546875" style="28" customWidth="1"/>
    <col min="9" max="9" width="9.140625" style="4"/>
    <col min="10" max="10" width="12.28515625" style="4" customWidth="1"/>
    <col min="11" max="11" width="9" style="4" customWidth="1"/>
    <col min="12" max="16384" width="9.140625" style="4"/>
  </cols>
  <sheetData>
    <row r="1" spans="1:26">
      <c r="A1" s="1" t="s">
        <v>0</v>
      </c>
      <c r="D1" s="3"/>
      <c r="E1" s="3"/>
      <c r="H1" s="3"/>
    </row>
    <row r="2" spans="1:26" ht="13.5">
      <c r="C2" s="6" t="s">
        <v>1</v>
      </c>
      <c r="D2" s="7"/>
      <c r="E2" s="7"/>
      <c r="F2" s="6"/>
      <c r="G2" s="6"/>
      <c r="H2" s="7"/>
    </row>
    <row r="3" spans="1:26">
      <c r="A3" s="8"/>
      <c r="B3" s="9"/>
      <c r="C3" s="10"/>
      <c r="D3" s="11"/>
      <c r="E3" s="11"/>
      <c r="F3" s="10"/>
      <c r="G3" s="10"/>
      <c r="H3" s="11"/>
    </row>
    <row r="4" spans="1:26">
      <c r="A4" s="8"/>
      <c r="B4" s="9"/>
      <c r="C4" s="12" t="s">
        <v>102</v>
      </c>
      <c r="D4" s="13"/>
      <c r="E4" s="13"/>
      <c r="F4" s="12"/>
      <c r="G4" s="12"/>
      <c r="H4" s="13"/>
    </row>
    <row r="5" spans="1:26">
      <c r="A5" s="8"/>
      <c r="B5" s="9"/>
      <c r="C5" s="12"/>
      <c r="D5" s="13"/>
      <c r="E5" s="13"/>
      <c r="F5" s="12"/>
      <c r="G5" s="12"/>
      <c r="H5" s="13"/>
    </row>
    <row r="6" spans="1:26" ht="15">
      <c r="A6" s="14">
        <v>2</v>
      </c>
      <c r="B6" s="15">
        <v>602</v>
      </c>
      <c r="C6" s="18" t="s">
        <v>3</v>
      </c>
      <c r="D6" s="62"/>
      <c r="E6" s="98"/>
      <c r="F6" s="18" t="s">
        <v>34</v>
      </c>
      <c r="G6" s="18" t="s">
        <v>106</v>
      </c>
      <c r="H6" s="37" t="s">
        <v>107</v>
      </c>
      <c r="I6" s="76"/>
      <c r="J6" s="76"/>
      <c r="K6" s="76"/>
      <c r="L6" s="80"/>
      <c r="M6" s="76"/>
      <c r="N6" s="80"/>
      <c r="O6" s="80"/>
      <c r="P6" s="77"/>
      <c r="Q6" s="76"/>
      <c r="R6" s="76"/>
      <c r="S6" s="77"/>
      <c r="T6" s="79"/>
      <c r="U6" s="80"/>
      <c r="V6" s="76"/>
      <c r="W6" s="80"/>
      <c r="X6" s="76"/>
      <c r="Y6" s="77"/>
      <c r="Z6" s="77"/>
    </row>
    <row r="7" spans="1:26">
      <c r="A7" s="17">
        <v>1</v>
      </c>
      <c r="B7" s="19"/>
      <c r="C7" s="16" t="s">
        <v>4</v>
      </c>
      <c r="D7" s="54">
        <v>900000</v>
      </c>
      <c r="E7" s="99">
        <v>1</v>
      </c>
      <c r="F7" s="16" t="s">
        <v>4</v>
      </c>
      <c r="G7" s="115"/>
      <c r="H7" s="38">
        <v>900000</v>
      </c>
    </row>
    <row r="8" spans="1:26">
      <c r="A8" s="17">
        <v>2</v>
      </c>
      <c r="B8" s="19"/>
      <c r="C8" s="16" t="s">
        <v>5</v>
      </c>
      <c r="D8" s="54">
        <v>100000</v>
      </c>
      <c r="E8" s="99">
        <v>2</v>
      </c>
      <c r="F8" s="16" t="s">
        <v>5</v>
      </c>
      <c r="G8" s="115"/>
      <c r="H8" s="38">
        <v>100000</v>
      </c>
    </row>
    <row r="9" spans="1:26">
      <c r="A9" s="17">
        <v>3</v>
      </c>
      <c r="B9" s="19"/>
      <c r="C9" s="16" t="s">
        <v>6</v>
      </c>
      <c r="D9" s="54">
        <v>1500000</v>
      </c>
      <c r="E9" s="99">
        <v>3</v>
      </c>
      <c r="F9" s="49" t="s">
        <v>55</v>
      </c>
      <c r="G9" s="154">
        <v>750000</v>
      </c>
      <c r="H9" s="38"/>
    </row>
    <row r="10" spans="1:26">
      <c r="A10" s="17"/>
      <c r="B10" s="19"/>
      <c r="C10" s="16"/>
      <c r="D10" s="54"/>
      <c r="E10" s="99">
        <v>3</v>
      </c>
      <c r="F10" s="82" t="s">
        <v>105</v>
      </c>
      <c r="G10" s="115"/>
      <c r="H10" s="38">
        <v>750000</v>
      </c>
    </row>
    <row r="11" spans="1:26">
      <c r="A11" s="17">
        <v>4</v>
      </c>
      <c r="B11" s="19"/>
      <c r="C11" s="20" t="s">
        <v>7</v>
      </c>
      <c r="D11" s="61">
        <v>700000</v>
      </c>
      <c r="E11" s="100">
        <v>4</v>
      </c>
      <c r="F11" s="45" t="s">
        <v>46</v>
      </c>
      <c r="G11" s="154">
        <v>700000</v>
      </c>
      <c r="H11" s="57"/>
    </row>
    <row r="12" spans="1:26">
      <c r="A12" s="17">
        <v>5</v>
      </c>
      <c r="B12" s="19"/>
      <c r="C12" s="16" t="s">
        <v>8</v>
      </c>
      <c r="D12" s="54">
        <v>100000</v>
      </c>
      <c r="E12" s="101">
        <v>5</v>
      </c>
      <c r="F12" s="46" t="s">
        <v>108</v>
      </c>
      <c r="G12" s="154">
        <v>100000</v>
      </c>
      <c r="H12" s="54"/>
    </row>
    <row r="13" spans="1:26">
      <c r="A13" s="17">
        <v>6</v>
      </c>
      <c r="B13" s="19"/>
      <c r="C13" s="16" t="s">
        <v>9</v>
      </c>
      <c r="D13" s="54">
        <v>800000</v>
      </c>
      <c r="E13" s="101">
        <v>6</v>
      </c>
      <c r="F13" s="16" t="s">
        <v>9</v>
      </c>
      <c r="G13" s="154">
        <v>800000</v>
      </c>
      <c r="H13" s="54"/>
    </row>
    <row r="14" spans="1:26">
      <c r="A14" s="17">
        <v>7</v>
      </c>
      <c r="B14" s="19"/>
      <c r="C14" s="16" t="s">
        <v>104</v>
      </c>
      <c r="D14" s="61">
        <v>150000</v>
      </c>
      <c r="E14" s="102">
        <v>7</v>
      </c>
      <c r="F14" s="44" t="s">
        <v>35</v>
      </c>
      <c r="G14" s="154">
        <v>150000</v>
      </c>
      <c r="H14" s="54"/>
    </row>
    <row r="15" spans="1:26">
      <c r="A15" s="17">
        <v>8</v>
      </c>
      <c r="B15" s="19"/>
      <c r="C15" s="16" t="s">
        <v>103</v>
      </c>
      <c r="D15" s="54">
        <v>150000</v>
      </c>
      <c r="E15" s="101">
        <v>7</v>
      </c>
      <c r="F15" s="44" t="s">
        <v>56</v>
      </c>
      <c r="G15" s="100"/>
      <c r="H15" s="38">
        <v>150000</v>
      </c>
    </row>
    <row r="16" spans="1:26">
      <c r="A16" s="17">
        <v>9</v>
      </c>
      <c r="B16" s="19"/>
      <c r="C16" s="16" t="s">
        <v>10</v>
      </c>
      <c r="D16" s="54">
        <v>50000</v>
      </c>
      <c r="E16" s="103">
        <v>8</v>
      </c>
      <c r="F16" s="44" t="s">
        <v>44</v>
      </c>
      <c r="G16" s="154">
        <v>50000</v>
      </c>
      <c r="H16" s="54"/>
    </row>
    <row r="17" spans="1:8">
      <c r="A17" s="17">
        <v>10</v>
      </c>
      <c r="B17" s="19"/>
      <c r="C17" s="16" t="s">
        <v>11</v>
      </c>
      <c r="D17" s="54">
        <v>60000</v>
      </c>
      <c r="E17" s="104">
        <v>9</v>
      </c>
      <c r="F17" s="44" t="s">
        <v>57</v>
      </c>
      <c r="G17" s="154">
        <v>60000</v>
      </c>
      <c r="H17" s="38"/>
    </row>
    <row r="18" spans="1:8">
      <c r="A18" s="17">
        <v>11</v>
      </c>
      <c r="B18" s="19" t="s">
        <v>133</v>
      </c>
      <c r="C18" s="16" t="s">
        <v>134</v>
      </c>
      <c r="D18" s="54">
        <v>48000</v>
      </c>
      <c r="E18" s="105"/>
      <c r="F18" s="44"/>
      <c r="G18" s="100"/>
      <c r="H18" s="38">
        <v>48000</v>
      </c>
    </row>
    <row r="19" spans="1:8">
      <c r="A19" s="17">
        <v>12</v>
      </c>
      <c r="B19" s="19"/>
      <c r="C19" s="16" t="s">
        <v>12</v>
      </c>
      <c r="D19" s="54">
        <v>600000</v>
      </c>
      <c r="E19" s="99">
        <v>12</v>
      </c>
      <c r="F19" s="16" t="str">
        <f t="shared" ref="F19:F21" si="0">+C19</f>
        <v>Shpenzime energji elektrike</v>
      </c>
      <c r="G19" s="115"/>
      <c r="H19" s="38">
        <v>600000</v>
      </c>
    </row>
    <row r="20" spans="1:8">
      <c r="A20" s="17">
        <v>13</v>
      </c>
      <c r="B20" s="19"/>
      <c r="C20" s="16" t="s">
        <v>13</v>
      </c>
      <c r="D20" s="54">
        <v>36000</v>
      </c>
      <c r="E20" s="99">
        <v>13</v>
      </c>
      <c r="F20" s="16" t="str">
        <f t="shared" si="0"/>
        <v>Shpenzime per uje</v>
      </c>
      <c r="G20" s="115"/>
      <c r="H20" s="38">
        <v>36000</v>
      </c>
    </row>
    <row r="21" spans="1:8">
      <c r="A21" s="17">
        <v>14</v>
      </c>
      <c r="B21" s="19"/>
      <c r="C21" s="16" t="s">
        <v>14</v>
      </c>
      <c r="D21" s="54">
        <v>48000</v>
      </c>
      <c r="E21" s="99">
        <v>14</v>
      </c>
      <c r="F21" s="16" t="str">
        <f t="shared" si="0"/>
        <v>Shpenzime  postare</v>
      </c>
      <c r="G21" s="115"/>
      <c r="H21" s="38">
        <v>48000</v>
      </c>
    </row>
    <row r="22" spans="1:8">
      <c r="A22" s="17">
        <v>15</v>
      </c>
      <c r="B22" s="19"/>
      <c r="C22" s="16" t="s">
        <v>15</v>
      </c>
      <c r="D22" s="54">
        <v>300000</v>
      </c>
      <c r="E22" s="105">
        <v>15</v>
      </c>
      <c r="F22" s="43" t="str">
        <f>+C22</f>
        <v>Blerje kancelarie, leter per printime, boje printeri, fotokopje</v>
      </c>
      <c r="G22" s="154">
        <v>300000</v>
      </c>
      <c r="H22" s="38"/>
    </row>
    <row r="23" spans="1:8">
      <c r="A23" s="17">
        <v>16</v>
      </c>
      <c r="B23" s="19"/>
      <c r="C23" s="20" t="s">
        <v>135</v>
      </c>
      <c r="D23" s="54">
        <v>300000</v>
      </c>
      <c r="E23" s="106">
        <v>16</v>
      </c>
      <c r="F23" s="44" t="s">
        <v>143</v>
      </c>
      <c r="G23" s="154">
        <v>300000</v>
      </c>
      <c r="H23" s="54"/>
    </row>
    <row r="24" spans="1:8">
      <c r="A24" s="17">
        <v>17</v>
      </c>
      <c r="B24" s="19"/>
      <c r="C24" s="16" t="s">
        <v>136</v>
      </c>
      <c r="D24" s="54">
        <v>100000</v>
      </c>
      <c r="E24" s="107">
        <v>17</v>
      </c>
      <c r="F24" s="42" t="s">
        <v>45</v>
      </c>
      <c r="G24" s="100">
        <v>100000</v>
      </c>
      <c r="H24" s="38"/>
    </row>
    <row r="25" spans="1:8" s="21" customFormat="1">
      <c r="A25" s="17">
        <v>18</v>
      </c>
      <c r="B25" s="19"/>
      <c r="C25" s="20" t="s">
        <v>16</v>
      </c>
      <c r="D25" s="54">
        <v>200000</v>
      </c>
      <c r="E25" s="104">
        <v>18</v>
      </c>
      <c r="F25" s="47" t="s">
        <v>47</v>
      </c>
      <c r="G25" s="100">
        <v>200000</v>
      </c>
      <c r="H25" s="38"/>
    </row>
    <row r="26" spans="1:8" s="21" customFormat="1">
      <c r="A26" s="17">
        <v>19</v>
      </c>
      <c r="B26" s="19"/>
      <c r="C26" s="20" t="s">
        <v>137</v>
      </c>
      <c r="D26" s="54">
        <v>100000</v>
      </c>
      <c r="E26" s="108">
        <v>19</v>
      </c>
      <c r="F26" s="40" t="s">
        <v>49</v>
      </c>
      <c r="G26" s="100">
        <v>25000</v>
      </c>
      <c r="H26" s="38"/>
    </row>
    <row r="27" spans="1:8" s="21" customFormat="1">
      <c r="A27" s="17">
        <v>20</v>
      </c>
      <c r="B27" s="19"/>
      <c r="C27" s="20"/>
      <c r="D27" s="54"/>
      <c r="E27" s="99">
        <v>19</v>
      </c>
      <c r="F27" s="40" t="s">
        <v>52</v>
      </c>
      <c r="G27" s="100">
        <v>25000</v>
      </c>
      <c r="H27" s="38"/>
    </row>
    <row r="28" spans="1:8" s="21" customFormat="1">
      <c r="A28" s="17">
        <v>21</v>
      </c>
      <c r="B28" s="19"/>
      <c r="C28" s="20"/>
      <c r="D28" s="54"/>
      <c r="E28" s="99">
        <v>19</v>
      </c>
      <c r="F28" s="40" t="s">
        <v>50</v>
      </c>
      <c r="G28" s="100">
        <v>25000</v>
      </c>
      <c r="H28" s="38"/>
    </row>
    <row r="29" spans="1:8" s="21" customFormat="1">
      <c r="A29" s="17"/>
      <c r="B29" s="19"/>
      <c r="C29" s="20"/>
      <c r="D29" s="54"/>
      <c r="E29" s="99">
        <v>19</v>
      </c>
      <c r="F29" s="40" t="s">
        <v>51</v>
      </c>
      <c r="G29" s="100">
        <v>25000</v>
      </c>
      <c r="H29" s="38"/>
    </row>
    <row r="30" spans="1:8" s="21" customFormat="1">
      <c r="A30" s="17"/>
      <c r="B30" s="19"/>
      <c r="C30" s="20"/>
      <c r="D30" s="54"/>
      <c r="E30" s="104"/>
      <c r="F30" s="82"/>
      <c r="G30" s="115"/>
      <c r="H30" s="38"/>
    </row>
    <row r="31" spans="1:8" s="21" customFormat="1">
      <c r="A31" s="17">
        <v>21</v>
      </c>
      <c r="B31" s="19"/>
      <c r="C31" s="20" t="s">
        <v>17</v>
      </c>
      <c r="D31" s="54">
        <v>100000</v>
      </c>
      <c r="E31" s="107">
        <v>21</v>
      </c>
      <c r="F31" s="48" t="s">
        <v>48</v>
      </c>
      <c r="G31" s="100">
        <v>100000</v>
      </c>
      <c r="H31" s="38"/>
    </row>
    <row r="32" spans="1:8" s="21" customFormat="1">
      <c r="A32" s="17">
        <v>22</v>
      </c>
      <c r="B32" s="19"/>
      <c r="C32" s="20" t="s">
        <v>18</v>
      </c>
      <c r="D32" s="54">
        <v>200000</v>
      </c>
      <c r="E32" s="99">
        <v>22</v>
      </c>
      <c r="F32" s="20" t="s">
        <v>18</v>
      </c>
      <c r="G32" s="115"/>
      <c r="H32" s="38">
        <v>200000</v>
      </c>
    </row>
    <row r="33" spans="1:10" s="21" customFormat="1">
      <c r="A33" s="17">
        <v>23</v>
      </c>
      <c r="B33" s="19"/>
      <c r="C33" s="22" t="s">
        <v>19</v>
      </c>
      <c r="D33" s="54">
        <v>200000</v>
      </c>
      <c r="E33" s="104">
        <v>23</v>
      </c>
      <c r="F33" s="86" t="s">
        <v>19</v>
      </c>
      <c r="G33" s="114"/>
      <c r="H33" s="38">
        <v>200000</v>
      </c>
    </row>
    <row r="34" spans="1:10">
      <c r="A34" s="17">
        <v>24</v>
      </c>
      <c r="B34" s="19"/>
      <c r="C34" s="16" t="s">
        <v>138</v>
      </c>
      <c r="D34" s="54">
        <v>25000</v>
      </c>
      <c r="E34" s="109">
        <v>24</v>
      </c>
      <c r="F34" s="44" t="s">
        <v>20</v>
      </c>
      <c r="G34" s="100">
        <v>25000</v>
      </c>
      <c r="H34" s="38"/>
    </row>
    <row r="35" spans="1:10">
      <c r="A35" s="17" t="s">
        <v>155</v>
      </c>
      <c r="B35" s="19"/>
      <c r="C35" s="16" t="s">
        <v>139</v>
      </c>
      <c r="D35" s="54">
        <v>40000</v>
      </c>
      <c r="E35" s="109">
        <v>25</v>
      </c>
      <c r="F35" s="16" t="s">
        <v>139</v>
      </c>
      <c r="G35" s="100">
        <v>40000</v>
      </c>
      <c r="H35" s="38"/>
    </row>
    <row r="36" spans="1:10">
      <c r="A36" s="17">
        <v>25</v>
      </c>
      <c r="B36" s="19"/>
      <c r="C36" s="16" t="s">
        <v>21</v>
      </c>
      <c r="D36" s="54">
        <v>60000</v>
      </c>
      <c r="E36" s="104">
        <v>25</v>
      </c>
      <c r="F36" s="44" t="s">
        <v>21</v>
      </c>
      <c r="G36" s="100">
        <v>60000</v>
      </c>
      <c r="H36" s="38"/>
    </row>
    <row r="37" spans="1:10">
      <c r="A37" s="17">
        <v>26</v>
      </c>
      <c r="B37" s="19"/>
      <c r="C37" s="16" t="s">
        <v>22</v>
      </c>
      <c r="D37" s="54">
        <v>800000</v>
      </c>
      <c r="E37" s="107">
        <v>26</v>
      </c>
      <c r="F37" s="44" t="s">
        <v>22</v>
      </c>
      <c r="G37" s="100">
        <v>800000</v>
      </c>
      <c r="H37" s="38"/>
    </row>
    <row r="38" spans="1:10">
      <c r="A38" s="17">
        <v>27</v>
      </c>
      <c r="B38" s="19"/>
      <c r="C38" s="16" t="s">
        <v>23</v>
      </c>
      <c r="D38" s="54">
        <v>252070</v>
      </c>
      <c r="E38" s="110">
        <v>27</v>
      </c>
      <c r="F38" s="44" t="s">
        <v>23</v>
      </c>
      <c r="G38" s="100">
        <v>252070</v>
      </c>
      <c r="H38" s="38"/>
    </row>
    <row r="39" spans="1:10">
      <c r="A39" s="17">
        <v>28</v>
      </c>
      <c r="B39" s="19"/>
      <c r="C39" s="16" t="s">
        <v>24</v>
      </c>
      <c r="D39" s="54">
        <v>100000</v>
      </c>
      <c r="E39" s="109">
        <v>28</v>
      </c>
      <c r="F39" s="16" t="s">
        <v>24</v>
      </c>
      <c r="G39" s="115"/>
      <c r="H39" s="38">
        <v>100000</v>
      </c>
    </row>
    <row r="40" spans="1:10">
      <c r="A40" s="17">
        <v>29</v>
      </c>
      <c r="B40" s="19"/>
      <c r="C40" s="16" t="s">
        <v>25</v>
      </c>
      <c r="D40" s="54">
        <v>70000</v>
      </c>
      <c r="E40" s="99">
        <v>29</v>
      </c>
      <c r="F40" s="16" t="s">
        <v>25</v>
      </c>
      <c r="G40" s="115"/>
      <c r="H40" s="38">
        <v>70000</v>
      </c>
    </row>
    <row r="41" spans="1:10">
      <c r="A41" s="17">
        <v>30</v>
      </c>
      <c r="B41" s="19"/>
      <c r="C41" s="16" t="s">
        <v>26</v>
      </c>
      <c r="D41" s="54">
        <v>150000</v>
      </c>
      <c r="E41" s="104">
        <v>30</v>
      </c>
      <c r="F41" s="16"/>
      <c r="G41" s="57">
        <v>150000</v>
      </c>
      <c r="H41" s="38"/>
    </row>
    <row r="42" spans="1:10" ht="51">
      <c r="A42" s="17">
        <v>31</v>
      </c>
      <c r="B42" s="23"/>
      <c r="C42" s="143" t="s">
        <v>140</v>
      </c>
      <c r="D42" s="54">
        <v>250000</v>
      </c>
      <c r="E42" s="99">
        <v>31</v>
      </c>
      <c r="F42" s="143" t="s">
        <v>140</v>
      </c>
      <c r="G42" s="100"/>
      <c r="H42" s="38">
        <v>250000</v>
      </c>
    </row>
    <row r="43" spans="1:10" ht="36.75" customHeight="1">
      <c r="A43" s="17">
        <v>32</v>
      </c>
      <c r="B43" s="23"/>
      <c r="C43" s="143" t="s">
        <v>141</v>
      </c>
      <c r="D43" s="54">
        <v>250000</v>
      </c>
      <c r="E43" s="99"/>
      <c r="F43" s="143" t="s">
        <v>141</v>
      </c>
      <c r="G43" s="115"/>
      <c r="H43" s="38">
        <v>250000</v>
      </c>
    </row>
    <row r="44" spans="1:10">
      <c r="A44" s="17">
        <v>33</v>
      </c>
      <c r="B44" s="23"/>
      <c r="C44" s="16" t="s">
        <v>142</v>
      </c>
      <c r="D44" s="54">
        <v>200000</v>
      </c>
      <c r="E44" s="99"/>
      <c r="F44" s="82"/>
      <c r="G44" s="100">
        <v>200000</v>
      </c>
      <c r="H44" s="38"/>
    </row>
    <row r="45" spans="1:10">
      <c r="A45" s="17"/>
      <c r="B45" s="23"/>
      <c r="C45" s="16"/>
      <c r="D45" s="61">
        <f>SUM(D7:D44)</f>
        <v>8939070</v>
      </c>
      <c r="E45" s="99"/>
      <c r="F45" s="82"/>
      <c r="G45" s="115"/>
      <c r="H45" s="38"/>
    </row>
    <row r="46" spans="1:10">
      <c r="A46" s="52"/>
      <c r="B46" s="51">
        <v>231</v>
      </c>
      <c r="C46" s="53" t="s">
        <v>53</v>
      </c>
      <c r="D46" s="54"/>
      <c r="E46" s="111"/>
      <c r="F46" s="53"/>
      <c r="G46" s="133"/>
      <c r="H46" s="129"/>
      <c r="J46" s="132">
        <f>G46+H46</f>
        <v>0</v>
      </c>
    </row>
    <row r="47" spans="1:10">
      <c r="A47" s="17">
        <v>89</v>
      </c>
      <c r="B47" s="23">
        <v>1</v>
      </c>
      <c r="C47" s="16" t="s">
        <v>28</v>
      </c>
      <c r="D47" s="130">
        <v>700988</v>
      </c>
      <c r="E47" s="112"/>
      <c r="F47" s="16"/>
      <c r="G47" s="152">
        <v>700988</v>
      </c>
      <c r="H47" s="60"/>
    </row>
    <row r="48" spans="1:10">
      <c r="A48" s="17"/>
      <c r="B48" s="23">
        <v>2</v>
      </c>
      <c r="C48" s="16" t="s">
        <v>173</v>
      </c>
      <c r="D48" s="153">
        <v>12647</v>
      </c>
      <c r="E48" s="112"/>
      <c r="F48" s="16"/>
      <c r="G48" s="152"/>
      <c r="H48" s="60"/>
    </row>
    <row r="49" spans="1:10">
      <c r="A49" s="17"/>
      <c r="B49" s="23"/>
      <c r="C49" s="16" t="s">
        <v>174</v>
      </c>
      <c r="D49" s="153">
        <v>1381</v>
      </c>
      <c r="E49" s="112"/>
      <c r="F49" s="16"/>
      <c r="G49" s="152"/>
      <c r="H49" s="60"/>
    </row>
    <row r="50" spans="1:10">
      <c r="A50" s="17"/>
      <c r="B50" s="23"/>
      <c r="C50" s="16" t="s">
        <v>165</v>
      </c>
      <c r="D50" s="130">
        <v>12173076</v>
      </c>
      <c r="E50" s="112"/>
      <c r="F50" s="16"/>
      <c r="G50" s="152"/>
      <c r="H50" s="60"/>
    </row>
    <row r="51" spans="1:10">
      <c r="A51" s="17"/>
      <c r="B51" s="23"/>
      <c r="C51" s="16" t="s">
        <v>166</v>
      </c>
      <c r="D51" s="130">
        <v>214585</v>
      </c>
      <c r="E51" s="112"/>
      <c r="F51" s="16"/>
      <c r="G51" s="152"/>
      <c r="H51" s="60"/>
    </row>
    <row r="52" spans="1:10">
      <c r="A52" s="17"/>
      <c r="B52" s="23"/>
      <c r="C52" s="16" t="s">
        <v>167</v>
      </c>
      <c r="D52" s="130">
        <v>32000</v>
      </c>
      <c r="E52" s="112"/>
      <c r="F52" s="16"/>
      <c r="G52" s="152">
        <v>32000</v>
      </c>
      <c r="H52" s="60"/>
    </row>
    <row r="53" spans="1:10">
      <c r="A53" s="17"/>
      <c r="B53" s="23"/>
      <c r="C53" s="16"/>
      <c r="D53" s="130"/>
      <c r="E53" s="112"/>
      <c r="F53" s="16"/>
      <c r="G53" s="152"/>
      <c r="H53" s="60"/>
    </row>
    <row r="54" spans="1:10">
      <c r="A54" s="17"/>
      <c r="B54" s="23"/>
      <c r="C54" s="16"/>
      <c r="D54" s="130"/>
      <c r="E54" s="112"/>
      <c r="F54" s="16"/>
      <c r="G54" s="152"/>
      <c r="H54" s="60"/>
    </row>
    <row r="55" spans="1:10">
      <c r="A55" s="17"/>
      <c r="B55" s="23"/>
      <c r="C55" s="16" t="s">
        <v>163</v>
      </c>
      <c r="D55" s="130">
        <v>24008247</v>
      </c>
      <c r="E55" s="112"/>
      <c r="F55" s="16"/>
      <c r="G55" s="152">
        <v>24008247</v>
      </c>
      <c r="H55" s="60"/>
    </row>
    <row r="56" spans="1:10">
      <c r="A56" s="17"/>
      <c r="B56" s="23"/>
      <c r="C56" s="16" t="s">
        <v>168</v>
      </c>
      <c r="D56" s="130">
        <v>369995</v>
      </c>
      <c r="E56" s="112"/>
      <c r="F56" s="16"/>
      <c r="G56" s="152">
        <v>369995</v>
      </c>
      <c r="H56" s="60"/>
    </row>
    <row r="57" spans="1:10">
      <c r="A57" s="17"/>
      <c r="B57" s="23"/>
      <c r="C57" s="16" t="s">
        <v>169</v>
      </c>
      <c r="D57" s="130">
        <v>44399</v>
      </c>
      <c r="E57" s="112"/>
      <c r="F57" s="16"/>
      <c r="G57" s="152">
        <v>44399</v>
      </c>
      <c r="H57" s="60"/>
      <c r="J57" s="4">
        <v>5817140</v>
      </c>
    </row>
    <row r="58" spans="1:10">
      <c r="A58" s="17"/>
      <c r="B58" s="23"/>
      <c r="C58" s="16"/>
      <c r="D58" s="130"/>
      <c r="E58" s="112"/>
      <c r="F58" s="16"/>
      <c r="G58" s="152"/>
      <c r="H58" s="60"/>
      <c r="J58" s="4">
        <v>2293347</v>
      </c>
    </row>
    <row r="59" spans="1:10">
      <c r="A59" s="17"/>
      <c r="B59" s="124"/>
      <c r="C59" s="16"/>
      <c r="D59" s="130"/>
      <c r="E59" s="112"/>
      <c r="F59" s="16"/>
      <c r="G59" s="153"/>
      <c r="H59" s="60"/>
    </row>
    <row r="60" spans="1:10">
      <c r="A60" s="17"/>
      <c r="B60" s="124"/>
      <c r="C60" s="16" t="s">
        <v>159</v>
      </c>
      <c r="D60" s="130">
        <v>16610244</v>
      </c>
      <c r="E60" s="112"/>
      <c r="F60" s="16"/>
      <c r="G60" s="153">
        <v>16610244</v>
      </c>
      <c r="H60" s="60"/>
    </row>
    <row r="61" spans="1:10">
      <c r="A61" s="17"/>
      <c r="B61" s="23"/>
      <c r="C61" s="16" t="s">
        <v>170</v>
      </c>
      <c r="D61" s="130">
        <v>266000</v>
      </c>
      <c r="E61" s="112"/>
      <c r="F61" s="16"/>
      <c r="G61" s="153">
        <v>266000</v>
      </c>
      <c r="H61" s="60"/>
    </row>
    <row r="62" spans="1:10">
      <c r="A62" s="17"/>
      <c r="B62" s="23"/>
      <c r="C62" s="16" t="s">
        <v>171</v>
      </c>
      <c r="D62" s="151">
        <v>32000</v>
      </c>
      <c r="E62" s="104"/>
      <c r="F62" s="16"/>
      <c r="G62" s="153">
        <v>32000</v>
      </c>
      <c r="H62" s="50"/>
    </row>
    <row r="63" spans="1:10">
      <c r="A63" s="17"/>
      <c r="B63" s="23"/>
      <c r="C63" s="16"/>
      <c r="D63" s="54"/>
      <c r="E63" s="104"/>
      <c r="F63" s="16"/>
      <c r="G63" s="84"/>
      <c r="H63" s="50"/>
    </row>
    <row r="64" spans="1:10">
      <c r="A64" s="17"/>
      <c r="B64" s="23"/>
      <c r="C64" s="16"/>
      <c r="D64" s="54"/>
      <c r="E64" s="104"/>
      <c r="F64" s="16"/>
      <c r="G64" s="84"/>
      <c r="H64" s="50"/>
    </row>
    <row r="65" spans="1:8">
      <c r="A65" s="17"/>
      <c r="B65" s="23"/>
      <c r="C65" s="16"/>
      <c r="D65" s="130"/>
      <c r="E65" s="112"/>
      <c r="F65" s="16"/>
      <c r="G65" s="84"/>
      <c r="H65" s="60"/>
    </row>
    <row r="66" spans="1:8">
      <c r="A66" s="17"/>
      <c r="B66" s="23"/>
      <c r="C66" s="16"/>
      <c r="D66" s="130"/>
      <c r="E66" s="112"/>
      <c r="F66" s="16"/>
      <c r="G66" s="84"/>
      <c r="H66" s="60"/>
    </row>
    <row r="67" spans="1:8">
      <c r="A67" s="17"/>
      <c r="B67" s="23"/>
      <c r="C67" s="16"/>
      <c r="D67" s="130"/>
      <c r="E67" s="112"/>
      <c r="F67" s="16"/>
      <c r="G67" s="84"/>
      <c r="H67" s="60"/>
    </row>
    <row r="68" spans="1:8">
      <c r="A68" s="17"/>
      <c r="B68" s="23"/>
      <c r="C68" s="16"/>
      <c r="D68" s="131"/>
      <c r="E68" s="113"/>
      <c r="F68" s="16"/>
      <c r="G68" s="84"/>
      <c r="H68" s="39"/>
    </row>
    <row r="69" spans="1:8">
      <c r="A69" s="17"/>
      <c r="B69" s="23"/>
      <c r="C69" s="20"/>
      <c r="D69" s="131"/>
      <c r="E69" s="113"/>
      <c r="F69" s="20"/>
      <c r="G69" s="84"/>
      <c r="H69" s="39"/>
    </row>
    <row r="70" spans="1:8">
      <c r="A70" s="17"/>
      <c r="B70" s="23"/>
      <c r="C70" s="20"/>
      <c r="D70" s="131"/>
      <c r="E70" s="113"/>
      <c r="F70" s="20"/>
      <c r="G70" s="84"/>
      <c r="H70" s="39"/>
    </row>
    <row r="71" spans="1:8">
      <c r="A71" s="17"/>
      <c r="B71" s="23"/>
      <c r="C71" s="20"/>
      <c r="D71" s="131"/>
      <c r="E71" s="113"/>
      <c r="F71" s="20"/>
      <c r="G71" s="115"/>
      <c r="H71" s="39"/>
    </row>
    <row r="72" spans="1:8">
      <c r="A72" s="17"/>
      <c r="B72" s="23"/>
      <c r="C72" s="16"/>
      <c r="D72" s="38"/>
      <c r="E72" s="99"/>
      <c r="F72" s="16"/>
      <c r="G72" s="115"/>
      <c r="H72" s="113"/>
    </row>
    <row r="73" spans="1:8">
      <c r="A73" s="17"/>
      <c r="B73" s="23"/>
      <c r="C73" s="16"/>
      <c r="D73" s="38"/>
      <c r="E73" s="99"/>
      <c r="F73" s="16"/>
      <c r="G73" s="115"/>
      <c r="H73" s="38"/>
    </row>
    <row r="74" spans="1:8">
      <c r="A74" s="55"/>
      <c r="B74" s="51"/>
      <c r="C74" s="53"/>
      <c r="D74" s="54"/>
      <c r="E74" s="111"/>
      <c r="F74" s="53"/>
      <c r="G74" s="133"/>
      <c r="H74" s="54"/>
    </row>
    <row r="75" spans="1:8" ht="15.75">
      <c r="A75" s="14"/>
      <c r="B75" s="24"/>
      <c r="C75" s="25"/>
      <c r="D75" s="26"/>
      <c r="E75" s="26"/>
      <c r="F75" s="25"/>
      <c r="G75" s="134">
        <f>SUM(G7:G74)</f>
        <v>47300943</v>
      </c>
      <c r="H75" s="26"/>
    </row>
    <row r="76" spans="1:8">
      <c r="D76" s="91"/>
      <c r="E76" s="91"/>
      <c r="G76" s="127">
        <v>2289900</v>
      </c>
      <c r="H76" s="91"/>
    </row>
    <row r="77" spans="1:8">
      <c r="G77" s="127">
        <f>SUM(G75:G76)</f>
        <v>49590843</v>
      </c>
      <c r="H77" s="91"/>
    </row>
    <row r="78" spans="1:8">
      <c r="G78" s="83"/>
    </row>
    <row r="79" spans="1:8">
      <c r="G79" s="127"/>
    </row>
    <row r="81" spans="7:8">
      <c r="H81" s="91"/>
    </row>
    <row r="83" spans="7:8">
      <c r="G83" s="127"/>
    </row>
  </sheetData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topLeftCell="A10" zoomScale="91" zoomScaleNormal="91" workbookViewId="0">
      <pane xSplit="4" topLeftCell="G1" activePane="topRight" state="frozen"/>
      <selection pane="topRight" activeCell="D38" sqref="D38"/>
    </sheetView>
  </sheetViews>
  <sheetFormatPr defaultColWidth="36.5703125" defaultRowHeight="15.75"/>
  <cols>
    <col min="1" max="1" width="9.7109375" style="27" customWidth="1"/>
    <col min="2" max="2" width="11.28515625" style="27" customWidth="1"/>
    <col min="3" max="3" width="6.42578125" style="27" customWidth="1"/>
    <col min="4" max="4" width="63.28515625" style="27" customWidth="1"/>
    <col min="5" max="5" width="12.7109375" style="27" customWidth="1"/>
    <col min="6" max="6" width="15.42578125" style="27" customWidth="1"/>
    <col min="7" max="7" width="19.42578125" style="27" customWidth="1"/>
    <col min="8" max="8" width="21.5703125" style="30" customWidth="1"/>
    <col min="9" max="9" width="31.42578125" style="27" customWidth="1"/>
    <col min="10" max="10" width="19.28515625" style="27" customWidth="1"/>
    <col min="11" max="11" width="19" style="27" customWidth="1"/>
    <col min="12" max="12" width="13.85546875" style="27" customWidth="1"/>
    <col min="13" max="13" width="20" style="27" customWidth="1"/>
    <col min="14" max="16384" width="36.5703125" style="27"/>
  </cols>
  <sheetData>
    <row r="1" spans="1:13" ht="12" customHeight="1">
      <c r="A1" s="29" t="s">
        <v>178</v>
      </c>
      <c r="B1" s="29"/>
      <c r="C1" s="29"/>
      <c r="M1" s="94"/>
    </row>
    <row r="2" spans="1:13" ht="16.5" thickBot="1">
      <c r="A2" s="29" t="s">
        <v>29</v>
      </c>
      <c r="B2" s="29"/>
      <c r="C2" s="29"/>
      <c r="M2" s="95"/>
    </row>
    <row r="3" spans="1:13" ht="157.5">
      <c r="A3" s="31" t="s">
        <v>2</v>
      </c>
      <c r="B3" s="41" t="s">
        <v>36</v>
      </c>
      <c r="C3" s="41" t="s">
        <v>37</v>
      </c>
      <c r="D3" s="32" t="s">
        <v>30</v>
      </c>
      <c r="E3" s="32" t="s">
        <v>38</v>
      </c>
      <c r="F3" s="32" t="s">
        <v>43</v>
      </c>
      <c r="G3" s="33" t="s">
        <v>31</v>
      </c>
      <c r="H3" s="34" t="s">
        <v>32</v>
      </c>
      <c r="I3" s="32" t="s">
        <v>33</v>
      </c>
      <c r="J3" s="32" t="s">
        <v>39</v>
      </c>
      <c r="K3" s="32" t="s">
        <v>40</v>
      </c>
      <c r="L3" s="93" t="s">
        <v>41</v>
      </c>
      <c r="M3" s="32" t="s">
        <v>42</v>
      </c>
    </row>
    <row r="4" spans="1:13" ht="20.25">
      <c r="A4" s="88">
        <v>1</v>
      </c>
      <c r="B4" s="88">
        <v>2021</v>
      </c>
      <c r="C4" s="35" t="s">
        <v>70</v>
      </c>
      <c r="D4" s="138" t="s">
        <v>60</v>
      </c>
      <c r="E4" s="135" t="s">
        <v>127</v>
      </c>
      <c r="F4" s="89"/>
      <c r="G4" s="90">
        <f>'regjistri i detajuar '!G9</f>
        <v>750000</v>
      </c>
      <c r="H4" s="90">
        <f t="shared" ref="H4:H36" si="0">G4/1.2</f>
        <v>625000</v>
      </c>
      <c r="I4" s="135" t="s">
        <v>164</v>
      </c>
      <c r="J4" s="92">
        <f>G4</f>
        <v>750000</v>
      </c>
      <c r="K4" s="135" t="s">
        <v>123</v>
      </c>
      <c r="L4" s="137" t="s">
        <v>121</v>
      </c>
      <c r="M4" s="135" t="s">
        <v>122</v>
      </c>
    </row>
    <row r="5" spans="1:13" ht="20.25">
      <c r="A5" s="88">
        <v>2</v>
      </c>
      <c r="B5" s="88">
        <v>2021</v>
      </c>
      <c r="C5" s="35" t="s">
        <v>70</v>
      </c>
      <c r="D5" s="138" t="s">
        <v>68</v>
      </c>
      <c r="E5" s="135" t="s">
        <v>126</v>
      </c>
      <c r="F5" s="89"/>
      <c r="G5" s="90">
        <f>'regjistri i detajuar '!G11</f>
        <v>700000</v>
      </c>
      <c r="H5" s="90">
        <f t="shared" si="0"/>
        <v>583333.33333333337</v>
      </c>
      <c r="I5" s="135" t="s">
        <v>98</v>
      </c>
      <c r="J5" s="92">
        <f t="shared" ref="J5:J35" si="1">G5</f>
        <v>700000</v>
      </c>
      <c r="K5" s="135" t="s">
        <v>124</v>
      </c>
      <c r="L5" s="137" t="s">
        <v>121</v>
      </c>
      <c r="M5" s="135" t="s">
        <v>122</v>
      </c>
    </row>
    <row r="6" spans="1:13" ht="40.5">
      <c r="A6" s="88">
        <v>3</v>
      </c>
      <c r="B6" s="88">
        <v>2021</v>
      </c>
      <c r="C6" s="35" t="s">
        <v>70</v>
      </c>
      <c r="D6" s="138" t="s">
        <v>69</v>
      </c>
      <c r="E6" s="135" t="s">
        <v>126</v>
      </c>
      <c r="F6" s="89"/>
      <c r="G6" s="90">
        <f>'regjistri i detajuar '!G12+'regjistri i detajuar '!G13</f>
        <v>900000</v>
      </c>
      <c r="H6" s="90">
        <f t="shared" si="0"/>
        <v>750000</v>
      </c>
      <c r="I6" s="135" t="s">
        <v>98</v>
      </c>
      <c r="J6" s="92">
        <f t="shared" si="1"/>
        <v>900000</v>
      </c>
      <c r="K6" s="135" t="s">
        <v>124</v>
      </c>
      <c r="L6" s="137" t="s">
        <v>121</v>
      </c>
      <c r="M6" s="135" t="s">
        <v>122</v>
      </c>
    </row>
    <row r="7" spans="1:13" ht="20.25">
      <c r="A7" s="88">
        <v>4</v>
      </c>
      <c r="B7" s="88">
        <v>2021</v>
      </c>
      <c r="C7" s="35" t="s">
        <v>70</v>
      </c>
      <c r="D7" s="138" t="s">
        <v>65</v>
      </c>
      <c r="E7" s="135" t="s">
        <v>126</v>
      </c>
      <c r="F7" s="89"/>
      <c r="G7" s="90">
        <f>'regjistri i detajuar '!G14</f>
        <v>150000</v>
      </c>
      <c r="H7" s="90">
        <f t="shared" si="0"/>
        <v>125000</v>
      </c>
      <c r="I7" s="135" t="s">
        <v>98</v>
      </c>
      <c r="J7" s="92">
        <f t="shared" si="1"/>
        <v>150000</v>
      </c>
      <c r="K7" s="135" t="s">
        <v>124</v>
      </c>
      <c r="L7" s="137" t="s">
        <v>121</v>
      </c>
      <c r="M7" s="135" t="s">
        <v>122</v>
      </c>
    </row>
    <row r="8" spans="1:13" ht="20.25">
      <c r="A8" s="88">
        <v>5</v>
      </c>
      <c r="B8" s="88">
        <v>2021</v>
      </c>
      <c r="C8" s="35" t="s">
        <v>70</v>
      </c>
      <c r="D8" s="138" t="s">
        <v>66</v>
      </c>
      <c r="E8" s="135" t="s">
        <v>126</v>
      </c>
      <c r="F8" s="89"/>
      <c r="G8" s="90">
        <f>'regjistri i detajuar '!G16</f>
        <v>50000</v>
      </c>
      <c r="H8" s="90">
        <f t="shared" si="0"/>
        <v>41666.666666666672</v>
      </c>
      <c r="I8" s="135" t="s">
        <v>98</v>
      </c>
      <c r="J8" s="92">
        <f t="shared" si="1"/>
        <v>50000</v>
      </c>
      <c r="K8" s="135" t="s">
        <v>124</v>
      </c>
      <c r="L8" s="137" t="s">
        <v>121</v>
      </c>
      <c r="M8" s="135" t="s">
        <v>122</v>
      </c>
    </row>
    <row r="9" spans="1:13" ht="20.25">
      <c r="A9" s="88">
        <v>6</v>
      </c>
      <c r="B9" s="88">
        <v>2021</v>
      </c>
      <c r="C9" s="35" t="s">
        <v>70</v>
      </c>
      <c r="D9" s="138" t="s">
        <v>61</v>
      </c>
      <c r="E9" s="135" t="s">
        <v>126</v>
      </c>
      <c r="F9" s="89"/>
      <c r="G9" s="90">
        <f>'regjistri i detajuar '!G17</f>
        <v>60000</v>
      </c>
      <c r="H9" s="90">
        <f t="shared" si="0"/>
        <v>50000</v>
      </c>
      <c r="I9" s="135" t="s">
        <v>98</v>
      </c>
      <c r="J9" s="92">
        <f t="shared" si="1"/>
        <v>60000</v>
      </c>
      <c r="K9" s="135" t="s">
        <v>124</v>
      </c>
      <c r="L9" s="137" t="s">
        <v>121</v>
      </c>
      <c r="M9" s="135" t="s">
        <v>122</v>
      </c>
    </row>
    <row r="10" spans="1:13" ht="40.5">
      <c r="A10" s="88">
        <v>7</v>
      </c>
      <c r="B10" s="88">
        <v>2021</v>
      </c>
      <c r="C10" s="35" t="s">
        <v>70</v>
      </c>
      <c r="D10" s="138" t="s">
        <v>54</v>
      </c>
      <c r="E10" s="135" t="s">
        <v>126</v>
      </c>
      <c r="F10" s="89"/>
      <c r="G10" s="90">
        <f>'regjistri i detajuar '!G22+'aktivitetet analitike'!D30</f>
        <v>400000</v>
      </c>
      <c r="H10" s="90">
        <f t="shared" si="0"/>
        <v>333333.33333333337</v>
      </c>
      <c r="I10" s="135" t="s">
        <v>98</v>
      </c>
      <c r="J10" s="92">
        <f t="shared" si="1"/>
        <v>400000</v>
      </c>
      <c r="K10" s="135" t="s">
        <v>124</v>
      </c>
      <c r="L10" s="137" t="s">
        <v>121</v>
      </c>
      <c r="M10" s="135" t="s">
        <v>122</v>
      </c>
    </row>
    <row r="11" spans="1:13" ht="20.25">
      <c r="A11" s="88">
        <v>8</v>
      </c>
      <c r="B11" s="88">
        <v>2021</v>
      </c>
      <c r="C11" s="35" t="s">
        <v>70</v>
      </c>
      <c r="D11" s="138" t="s">
        <v>172</v>
      </c>
      <c r="E11" s="135" t="s">
        <v>126</v>
      </c>
      <c r="F11" s="89"/>
      <c r="G11" s="90">
        <f>'regjistri i detajuar '!G23</f>
        <v>300000</v>
      </c>
      <c r="H11" s="90">
        <f t="shared" si="0"/>
        <v>250000</v>
      </c>
      <c r="I11" s="135" t="s">
        <v>98</v>
      </c>
      <c r="J11" s="92">
        <f t="shared" si="1"/>
        <v>300000</v>
      </c>
      <c r="K11" s="135" t="s">
        <v>124</v>
      </c>
      <c r="L11" s="137" t="s">
        <v>121</v>
      </c>
      <c r="M11" s="135" t="s">
        <v>122</v>
      </c>
    </row>
    <row r="12" spans="1:13" ht="42">
      <c r="A12" s="88">
        <v>9</v>
      </c>
      <c r="B12" s="88">
        <v>2021</v>
      </c>
      <c r="C12" s="35" t="s">
        <v>70</v>
      </c>
      <c r="D12" s="139" t="s">
        <v>97</v>
      </c>
      <c r="E12" s="135" t="s">
        <v>126</v>
      </c>
      <c r="F12" s="89"/>
      <c r="G12" s="90">
        <f>'regjistri i detajuar '!G24+'aktivitetet analitike'!F30+'aktivitetet analitike'!H30</f>
        <v>369400</v>
      </c>
      <c r="H12" s="90">
        <f t="shared" si="0"/>
        <v>307833.33333333337</v>
      </c>
      <c r="I12" s="135" t="s">
        <v>98</v>
      </c>
      <c r="J12" s="92">
        <f t="shared" si="1"/>
        <v>369400</v>
      </c>
      <c r="K12" s="135" t="s">
        <v>124</v>
      </c>
      <c r="L12" s="137" t="s">
        <v>121</v>
      </c>
      <c r="M12" s="135" t="s">
        <v>122</v>
      </c>
    </row>
    <row r="13" spans="1:13" ht="42">
      <c r="A13" s="88">
        <v>10</v>
      </c>
      <c r="B13" s="88">
        <v>2021</v>
      </c>
      <c r="C13" s="35" t="s">
        <v>70</v>
      </c>
      <c r="D13" s="139" t="s">
        <v>115</v>
      </c>
      <c r="E13" s="135" t="s">
        <v>126</v>
      </c>
      <c r="F13" s="89"/>
      <c r="G13" s="90">
        <f>'aktivitetet analitike'!T30</f>
        <v>400000</v>
      </c>
      <c r="H13" s="90">
        <f t="shared" si="0"/>
        <v>333333.33333333337</v>
      </c>
      <c r="I13" s="135" t="s">
        <v>98</v>
      </c>
      <c r="J13" s="92">
        <f t="shared" si="1"/>
        <v>400000</v>
      </c>
      <c r="K13" s="135" t="s">
        <v>124</v>
      </c>
      <c r="L13" s="137" t="s">
        <v>121</v>
      </c>
      <c r="M13" s="135" t="s">
        <v>122</v>
      </c>
    </row>
    <row r="14" spans="1:13" ht="22.5" customHeight="1">
      <c r="A14" s="88">
        <v>11</v>
      </c>
      <c r="B14" s="88">
        <v>2021</v>
      </c>
      <c r="C14" s="35" t="s">
        <v>70</v>
      </c>
      <c r="D14" s="138" t="s">
        <v>63</v>
      </c>
      <c r="E14" s="135" t="s">
        <v>126</v>
      </c>
      <c r="F14" s="89"/>
      <c r="G14" s="90">
        <f>'regjistri i detajuar '!G25</f>
        <v>200000</v>
      </c>
      <c r="H14" s="90">
        <f t="shared" si="0"/>
        <v>166666.66666666669</v>
      </c>
      <c r="I14" s="135" t="s">
        <v>98</v>
      </c>
      <c r="J14" s="92">
        <f t="shared" si="1"/>
        <v>200000</v>
      </c>
      <c r="K14" s="135" t="s">
        <v>124</v>
      </c>
      <c r="L14" s="137" t="s">
        <v>121</v>
      </c>
      <c r="M14" s="135" t="s">
        <v>122</v>
      </c>
    </row>
    <row r="15" spans="1:13" ht="20.25">
      <c r="A15" s="88">
        <v>12</v>
      </c>
      <c r="B15" s="88">
        <v>2021</v>
      </c>
      <c r="C15" s="35" t="s">
        <v>70</v>
      </c>
      <c r="D15" s="140" t="s">
        <v>94</v>
      </c>
      <c r="E15" s="135" t="s">
        <v>126</v>
      </c>
      <c r="F15" s="89"/>
      <c r="G15" s="90">
        <f>'regjistri i detajuar '!D26</f>
        <v>100000</v>
      </c>
      <c r="H15" s="90">
        <f t="shared" si="0"/>
        <v>83333.333333333343</v>
      </c>
      <c r="I15" s="135" t="s">
        <v>98</v>
      </c>
      <c r="J15" s="92">
        <f t="shared" si="1"/>
        <v>100000</v>
      </c>
      <c r="K15" s="135" t="s">
        <v>124</v>
      </c>
      <c r="L15" s="137" t="s">
        <v>121</v>
      </c>
      <c r="M15" s="135" t="s">
        <v>122</v>
      </c>
    </row>
    <row r="16" spans="1:13" ht="40.5">
      <c r="A16" s="88">
        <v>13</v>
      </c>
      <c r="B16" s="88">
        <v>2021</v>
      </c>
      <c r="C16" s="35" t="s">
        <v>70</v>
      </c>
      <c r="D16" s="138" t="s">
        <v>128</v>
      </c>
      <c r="E16" s="135" t="s">
        <v>126</v>
      </c>
      <c r="F16" s="89"/>
      <c r="G16" s="90">
        <f>'regjistri i detajuar '!D31</f>
        <v>100000</v>
      </c>
      <c r="H16" s="90">
        <f t="shared" si="0"/>
        <v>83333.333333333343</v>
      </c>
      <c r="I16" s="135" t="s">
        <v>98</v>
      </c>
      <c r="J16" s="92">
        <f t="shared" si="1"/>
        <v>100000</v>
      </c>
      <c r="K16" s="135" t="s">
        <v>124</v>
      </c>
      <c r="L16" s="137" t="s">
        <v>121</v>
      </c>
      <c r="M16" s="135" t="s">
        <v>122</v>
      </c>
    </row>
    <row r="17" spans="1:13" ht="20.25">
      <c r="A17" s="88">
        <v>14</v>
      </c>
      <c r="B17" s="88">
        <v>2021</v>
      </c>
      <c r="C17" s="35" t="s">
        <v>70</v>
      </c>
      <c r="D17" s="138" t="s">
        <v>116</v>
      </c>
      <c r="E17" s="135" t="s">
        <v>126</v>
      </c>
      <c r="F17" s="89"/>
      <c r="G17" s="90">
        <f>'regjistri i detajuar '!D34+'regjistri i detajuar '!D35</f>
        <v>65000</v>
      </c>
      <c r="H17" s="90">
        <f t="shared" si="0"/>
        <v>54166.666666666672</v>
      </c>
      <c r="I17" s="135" t="s">
        <v>98</v>
      </c>
      <c r="J17" s="92">
        <f t="shared" si="1"/>
        <v>65000</v>
      </c>
      <c r="K17" s="135" t="s">
        <v>124</v>
      </c>
      <c r="L17" s="137" t="s">
        <v>121</v>
      </c>
      <c r="M17" s="135" t="s">
        <v>122</v>
      </c>
    </row>
    <row r="18" spans="1:13" ht="20.25">
      <c r="A18" s="88">
        <v>15</v>
      </c>
      <c r="B18" s="88">
        <v>2021</v>
      </c>
      <c r="C18" s="35" t="s">
        <v>70</v>
      </c>
      <c r="D18" s="138" t="s">
        <v>64</v>
      </c>
      <c r="E18" s="135" t="s">
        <v>126</v>
      </c>
      <c r="F18" s="89"/>
      <c r="G18" s="90">
        <f>'regjistri i detajuar '!D36</f>
        <v>60000</v>
      </c>
      <c r="H18" s="90">
        <f t="shared" si="0"/>
        <v>50000</v>
      </c>
      <c r="I18" s="135" t="s">
        <v>98</v>
      </c>
      <c r="J18" s="92">
        <f t="shared" si="1"/>
        <v>60000</v>
      </c>
      <c r="K18" s="135" t="s">
        <v>124</v>
      </c>
      <c r="L18" s="137" t="s">
        <v>121</v>
      </c>
      <c r="M18" s="135" t="s">
        <v>122</v>
      </c>
    </row>
    <row r="19" spans="1:13" ht="20.25">
      <c r="A19" s="88">
        <v>16</v>
      </c>
      <c r="B19" s="88">
        <v>2021</v>
      </c>
      <c r="C19" s="35" t="s">
        <v>70</v>
      </c>
      <c r="D19" s="138" t="s">
        <v>67</v>
      </c>
      <c r="E19" s="135" t="s">
        <v>126</v>
      </c>
      <c r="F19" s="89"/>
      <c r="G19" s="90">
        <f>'regjistri i detajuar '!D37</f>
        <v>800000</v>
      </c>
      <c r="H19" s="90">
        <f t="shared" si="0"/>
        <v>666666.66666666674</v>
      </c>
      <c r="I19" s="135" t="s">
        <v>98</v>
      </c>
      <c r="J19" s="92">
        <f t="shared" si="1"/>
        <v>800000</v>
      </c>
      <c r="K19" s="135" t="s">
        <v>124</v>
      </c>
      <c r="L19" s="137" t="s">
        <v>121</v>
      </c>
      <c r="M19" s="135" t="s">
        <v>122</v>
      </c>
    </row>
    <row r="20" spans="1:13" ht="20.25">
      <c r="A20" s="88">
        <v>17</v>
      </c>
      <c r="B20" s="88">
        <v>2021</v>
      </c>
      <c r="C20" s="35" t="s">
        <v>70</v>
      </c>
      <c r="D20" s="138" t="s">
        <v>23</v>
      </c>
      <c r="E20" s="135" t="s">
        <v>126</v>
      </c>
      <c r="F20" s="89"/>
      <c r="G20" s="90">
        <f>'regjistri i detajuar '!D38</f>
        <v>252070</v>
      </c>
      <c r="H20" s="90">
        <f t="shared" si="0"/>
        <v>210058.33333333334</v>
      </c>
      <c r="I20" s="135" t="s">
        <v>98</v>
      </c>
      <c r="J20" s="92">
        <f t="shared" si="1"/>
        <v>252070</v>
      </c>
      <c r="K20" s="135" t="s">
        <v>124</v>
      </c>
      <c r="L20" s="137" t="s">
        <v>121</v>
      </c>
      <c r="M20" s="135" t="s">
        <v>122</v>
      </c>
    </row>
    <row r="21" spans="1:13" ht="40.5">
      <c r="A21" s="88">
        <v>18</v>
      </c>
      <c r="B21" s="88">
        <v>2021</v>
      </c>
      <c r="C21" s="35" t="s">
        <v>70</v>
      </c>
      <c r="D21" s="138" t="s">
        <v>120</v>
      </c>
      <c r="E21" s="135" t="s">
        <v>126</v>
      </c>
      <c r="F21" s="89"/>
      <c r="G21" s="90">
        <f>'regjistri i detajuar '!D41</f>
        <v>150000</v>
      </c>
      <c r="H21" s="90">
        <f t="shared" si="0"/>
        <v>125000</v>
      </c>
      <c r="I21" s="135" t="s">
        <v>98</v>
      </c>
      <c r="J21" s="92">
        <f t="shared" si="1"/>
        <v>150000</v>
      </c>
      <c r="K21" s="135" t="s">
        <v>124</v>
      </c>
      <c r="L21" s="137" t="s">
        <v>121</v>
      </c>
      <c r="M21" s="135" t="s">
        <v>122</v>
      </c>
    </row>
    <row r="22" spans="1:13" ht="20.25">
      <c r="A22" s="88">
        <v>19</v>
      </c>
      <c r="B22" s="88">
        <v>2021</v>
      </c>
      <c r="C22" s="35" t="s">
        <v>70</v>
      </c>
      <c r="D22" s="138" t="s">
        <v>156</v>
      </c>
      <c r="E22" s="135" t="s">
        <v>126</v>
      </c>
      <c r="F22" s="89"/>
      <c r="G22" s="90">
        <f>'regjistri i detajuar '!G44</f>
        <v>200000</v>
      </c>
      <c r="H22" s="90">
        <f t="shared" si="0"/>
        <v>166666.66666666669</v>
      </c>
      <c r="I22" s="135" t="s">
        <v>98</v>
      </c>
      <c r="J22" s="92">
        <f t="shared" si="1"/>
        <v>200000</v>
      </c>
      <c r="K22" s="135" t="s">
        <v>124</v>
      </c>
      <c r="L22" s="137" t="s">
        <v>121</v>
      </c>
      <c r="M22" s="135" t="s">
        <v>122</v>
      </c>
    </row>
    <row r="23" spans="1:13" ht="40.5">
      <c r="A23" s="88">
        <v>20</v>
      </c>
      <c r="B23" s="88">
        <v>2021</v>
      </c>
      <c r="C23" s="35" t="s">
        <v>70</v>
      </c>
      <c r="D23" s="138" t="s">
        <v>157</v>
      </c>
      <c r="E23" s="135" t="s">
        <v>126</v>
      </c>
      <c r="F23" s="89"/>
      <c r="G23" s="90">
        <f>'aktivitetet analitike'!G30</f>
        <v>320000</v>
      </c>
      <c r="H23" s="90">
        <f t="shared" si="0"/>
        <v>266666.66666666669</v>
      </c>
      <c r="I23" s="135" t="s">
        <v>98</v>
      </c>
      <c r="J23" s="92">
        <f t="shared" si="1"/>
        <v>320000</v>
      </c>
      <c r="K23" s="135" t="s">
        <v>124</v>
      </c>
      <c r="L23" s="137" t="s">
        <v>121</v>
      </c>
      <c r="M23" s="135" t="s">
        <v>122</v>
      </c>
    </row>
    <row r="24" spans="1:13" ht="40.5">
      <c r="A24" s="88">
        <v>21</v>
      </c>
      <c r="B24" s="88">
        <v>2021</v>
      </c>
      <c r="C24" s="35" t="s">
        <v>70</v>
      </c>
      <c r="D24" s="138" t="s">
        <v>58</v>
      </c>
      <c r="E24" s="135" t="s">
        <v>126</v>
      </c>
      <c r="F24" s="89"/>
      <c r="G24" s="90">
        <f>'aktivitetet analitike'!F30+'aktivitetet analitike'!H30</f>
        <v>269400</v>
      </c>
      <c r="H24" s="90">
        <f t="shared" si="0"/>
        <v>224500</v>
      </c>
      <c r="I24" s="135" t="s">
        <v>175</v>
      </c>
      <c r="J24" s="92">
        <f t="shared" si="1"/>
        <v>269400</v>
      </c>
      <c r="K24" s="135" t="s">
        <v>124</v>
      </c>
      <c r="L24" s="137" t="s">
        <v>121</v>
      </c>
      <c r="M24" s="135" t="s">
        <v>122</v>
      </c>
    </row>
    <row r="25" spans="1:13" ht="40.5">
      <c r="A25" s="88">
        <v>22</v>
      </c>
      <c r="B25" s="88">
        <v>2021</v>
      </c>
      <c r="C25" s="35" t="s">
        <v>70</v>
      </c>
      <c r="D25" s="138" t="s">
        <v>158</v>
      </c>
      <c r="E25" s="135" t="s">
        <v>126</v>
      </c>
      <c r="F25" s="89"/>
      <c r="G25" s="90">
        <f>'aktivitetet analitike'!O30+'aktivitetet analitike'!P30</f>
        <v>239500</v>
      </c>
      <c r="H25" s="90">
        <f t="shared" si="0"/>
        <v>199583.33333333334</v>
      </c>
      <c r="I25" s="135" t="s">
        <v>176</v>
      </c>
      <c r="J25" s="92">
        <f t="shared" si="1"/>
        <v>239500</v>
      </c>
      <c r="K25" s="135" t="s">
        <v>124</v>
      </c>
      <c r="L25" s="137" t="s">
        <v>121</v>
      </c>
      <c r="M25" s="135" t="s">
        <v>122</v>
      </c>
    </row>
    <row r="26" spans="1:13" ht="20.25">
      <c r="A26" s="88">
        <v>23</v>
      </c>
      <c r="B26" s="88">
        <v>2021</v>
      </c>
      <c r="C26" s="35" t="s">
        <v>70</v>
      </c>
      <c r="D26" s="138" t="s">
        <v>95</v>
      </c>
      <c r="E26" s="135" t="s">
        <v>126</v>
      </c>
      <c r="F26" s="89"/>
      <c r="G26" s="90">
        <f>'aktivitetet analitike'!J30+'aktivitetet analitike'!K30</f>
        <v>121000</v>
      </c>
      <c r="H26" s="90">
        <f t="shared" si="0"/>
        <v>100833.33333333334</v>
      </c>
      <c r="I26" s="135" t="s">
        <v>177</v>
      </c>
      <c r="J26" s="92">
        <f t="shared" si="1"/>
        <v>121000</v>
      </c>
      <c r="K26" s="135" t="s">
        <v>124</v>
      </c>
      <c r="L26" s="137" t="s">
        <v>121</v>
      </c>
      <c r="M26" s="135" t="s">
        <v>122</v>
      </c>
    </row>
    <row r="27" spans="1:13" ht="20.25">
      <c r="A27" s="88">
        <v>24</v>
      </c>
      <c r="B27" s="88">
        <v>2021</v>
      </c>
      <c r="C27" s="35" t="s">
        <v>70</v>
      </c>
      <c r="D27" s="138" t="s">
        <v>59</v>
      </c>
      <c r="E27" s="135" t="s">
        <v>126</v>
      </c>
      <c r="F27" s="89"/>
      <c r="G27" s="90">
        <f>'aktivitetet analitike'!E30</f>
        <v>380000</v>
      </c>
      <c r="H27" s="90">
        <f t="shared" si="0"/>
        <v>316666.66666666669</v>
      </c>
      <c r="I27" s="135" t="s">
        <v>177</v>
      </c>
      <c r="J27" s="92">
        <f t="shared" si="1"/>
        <v>380000</v>
      </c>
      <c r="K27" s="135" t="s">
        <v>124</v>
      </c>
      <c r="L27" s="137" t="s">
        <v>121</v>
      </c>
      <c r="M27" s="135" t="s">
        <v>122</v>
      </c>
    </row>
    <row r="28" spans="1:13" ht="20.25">
      <c r="A28" s="88">
        <v>25</v>
      </c>
      <c r="B28" s="88">
        <v>2021</v>
      </c>
      <c r="C28" s="35" t="s">
        <v>70</v>
      </c>
      <c r="D28" s="138" t="s">
        <v>96</v>
      </c>
      <c r="E28" s="135" t="s">
        <v>126</v>
      </c>
      <c r="F28" s="89"/>
      <c r="G28" s="90">
        <f>'aktivitetet analitike'!M30</f>
        <v>130000</v>
      </c>
      <c r="H28" s="90">
        <f t="shared" si="0"/>
        <v>108333.33333333334</v>
      </c>
      <c r="I28" s="135" t="s">
        <v>177</v>
      </c>
      <c r="J28" s="92">
        <f t="shared" si="1"/>
        <v>130000</v>
      </c>
      <c r="K28" s="135" t="s">
        <v>124</v>
      </c>
      <c r="L28" s="137" t="s">
        <v>121</v>
      </c>
      <c r="M28" s="135" t="s">
        <v>122</v>
      </c>
    </row>
    <row r="29" spans="1:13" ht="20.25">
      <c r="A29" s="88">
        <v>26</v>
      </c>
      <c r="B29" s="88">
        <v>2021</v>
      </c>
      <c r="C29" s="35" t="s">
        <v>70</v>
      </c>
      <c r="D29" s="138" t="s">
        <v>118</v>
      </c>
      <c r="E29" s="135" t="s">
        <v>126</v>
      </c>
      <c r="F29" s="89"/>
      <c r="G29" s="90">
        <f>'aktivitetet analitike'!N30</f>
        <v>300000</v>
      </c>
      <c r="H29" s="90">
        <f t="shared" si="0"/>
        <v>250000</v>
      </c>
      <c r="I29" s="135" t="s">
        <v>177</v>
      </c>
      <c r="J29" s="92">
        <f t="shared" si="1"/>
        <v>300000</v>
      </c>
      <c r="K29" s="135" t="s">
        <v>124</v>
      </c>
      <c r="L29" s="137" t="s">
        <v>121</v>
      </c>
      <c r="M29" s="135" t="s">
        <v>122</v>
      </c>
    </row>
    <row r="30" spans="1:13" ht="30" customHeight="1">
      <c r="A30" s="88">
        <v>27</v>
      </c>
      <c r="B30" s="88">
        <v>2021</v>
      </c>
      <c r="C30" s="35" t="s">
        <v>70</v>
      </c>
      <c r="D30" s="141" t="s">
        <v>62</v>
      </c>
      <c r="E30" s="135" t="s">
        <v>126</v>
      </c>
      <c r="F30" s="89"/>
      <c r="G30" s="90">
        <f>'aktivitetet analitike'!S30</f>
        <v>30000</v>
      </c>
      <c r="H30" s="90">
        <f t="shared" si="0"/>
        <v>25000</v>
      </c>
      <c r="I30" s="135" t="s">
        <v>177</v>
      </c>
      <c r="J30" s="92">
        <f t="shared" si="1"/>
        <v>30000</v>
      </c>
      <c r="K30" s="135" t="s">
        <v>124</v>
      </c>
      <c r="L30" s="137" t="s">
        <v>121</v>
      </c>
      <c r="M30" s="135" t="s">
        <v>122</v>
      </c>
    </row>
    <row r="31" spans="1:13" ht="21" customHeight="1">
      <c r="A31" s="88">
        <v>28</v>
      </c>
      <c r="B31" s="88">
        <v>2021</v>
      </c>
      <c r="C31" s="35" t="s">
        <v>70</v>
      </c>
      <c r="D31" s="142" t="s">
        <v>161</v>
      </c>
      <c r="E31" s="135" t="s">
        <v>126</v>
      </c>
      <c r="F31" s="89"/>
      <c r="G31" s="90">
        <f>'regjistri i detajuar '!D47</f>
        <v>700988</v>
      </c>
      <c r="H31" s="90">
        <f t="shared" si="0"/>
        <v>584156.66666666674</v>
      </c>
      <c r="I31" s="135" t="s">
        <v>98</v>
      </c>
      <c r="J31" s="92">
        <f t="shared" si="1"/>
        <v>700988</v>
      </c>
      <c r="K31" s="135" t="s">
        <v>124</v>
      </c>
      <c r="L31" s="137" t="s">
        <v>121</v>
      </c>
      <c r="M31" s="135" t="s">
        <v>122</v>
      </c>
    </row>
    <row r="32" spans="1:13" ht="21" customHeight="1">
      <c r="A32" s="88">
        <v>29</v>
      </c>
      <c r="B32" s="88">
        <v>2021</v>
      </c>
      <c r="C32" s="35" t="s">
        <v>70</v>
      </c>
      <c r="D32" s="142" t="s">
        <v>160</v>
      </c>
      <c r="E32" s="135" t="s">
        <v>126</v>
      </c>
      <c r="F32" s="89"/>
      <c r="G32" s="90">
        <v>648642</v>
      </c>
      <c r="H32" s="90">
        <f t="shared" si="0"/>
        <v>540535</v>
      </c>
      <c r="I32" s="135" t="s">
        <v>98</v>
      </c>
      <c r="J32" s="92">
        <f t="shared" si="1"/>
        <v>648642</v>
      </c>
      <c r="K32" s="135" t="s">
        <v>124</v>
      </c>
      <c r="L32" s="137" t="s">
        <v>121</v>
      </c>
      <c r="M32" s="135" t="s">
        <v>122</v>
      </c>
    </row>
    <row r="33" spans="1:13" ht="20.25">
      <c r="A33" s="88">
        <v>30</v>
      </c>
      <c r="B33" s="88">
        <v>2021</v>
      </c>
      <c r="C33" s="35" t="s">
        <v>70</v>
      </c>
      <c r="D33" s="142" t="s">
        <v>162</v>
      </c>
      <c r="E33" s="135" t="s">
        <v>126</v>
      </c>
      <c r="F33" s="89"/>
      <c r="G33" s="90">
        <v>109780</v>
      </c>
      <c r="H33" s="90">
        <f t="shared" si="0"/>
        <v>91483.333333333343</v>
      </c>
      <c r="I33" s="135" t="s">
        <v>177</v>
      </c>
      <c r="J33" s="92">
        <f t="shared" si="1"/>
        <v>109780</v>
      </c>
      <c r="K33" s="135" t="s">
        <v>124</v>
      </c>
      <c r="L33" s="137" t="s">
        <v>121</v>
      </c>
      <c r="M33" s="135" t="s">
        <v>122</v>
      </c>
    </row>
    <row r="34" spans="1:13" ht="20.25">
      <c r="A34" s="88">
        <v>31</v>
      </c>
      <c r="B34" s="88">
        <v>2021</v>
      </c>
      <c r="C34" s="35" t="s">
        <v>70</v>
      </c>
      <c r="D34" s="142" t="s">
        <v>159</v>
      </c>
      <c r="E34" s="136" t="s">
        <v>126</v>
      </c>
      <c r="F34" s="89"/>
      <c r="G34" s="128">
        <v>16610244</v>
      </c>
      <c r="H34" s="90">
        <f t="shared" si="0"/>
        <v>13841870</v>
      </c>
      <c r="I34" s="135" t="s">
        <v>177</v>
      </c>
      <c r="J34" s="92">
        <f t="shared" si="1"/>
        <v>16610244</v>
      </c>
      <c r="K34" s="136" t="s">
        <v>125</v>
      </c>
      <c r="L34" s="137" t="s">
        <v>121</v>
      </c>
      <c r="M34" s="135" t="s">
        <v>122</v>
      </c>
    </row>
    <row r="35" spans="1:13" ht="20.25">
      <c r="A35" s="88">
        <v>32</v>
      </c>
      <c r="B35" s="88">
        <v>2021</v>
      </c>
      <c r="C35" s="35" t="s">
        <v>70</v>
      </c>
      <c r="D35" s="142" t="s">
        <v>163</v>
      </c>
      <c r="E35" s="136" t="s">
        <v>126</v>
      </c>
      <c r="F35" s="89"/>
      <c r="G35" s="128">
        <v>24008247</v>
      </c>
      <c r="H35" s="90">
        <f t="shared" si="0"/>
        <v>20006872.5</v>
      </c>
      <c r="I35" s="135" t="s">
        <v>177</v>
      </c>
      <c r="J35" s="92">
        <f t="shared" si="1"/>
        <v>24008247</v>
      </c>
      <c r="K35" s="136" t="s">
        <v>125</v>
      </c>
      <c r="L35" s="137" t="s">
        <v>121</v>
      </c>
      <c r="M35" s="135" t="s">
        <v>122</v>
      </c>
    </row>
    <row r="36" spans="1:13">
      <c r="A36" s="88"/>
      <c r="B36" s="126"/>
      <c r="C36" s="126"/>
      <c r="D36" s="126" t="s">
        <v>117</v>
      </c>
      <c r="E36" s="136"/>
      <c r="F36" s="126"/>
      <c r="G36" s="125">
        <f>SUM(G4:G35)</f>
        <v>49874271</v>
      </c>
      <c r="H36" s="90">
        <f t="shared" si="0"/>
        <v>41561892.5</v>
      </c>
      <c r="I36" s="126"/>
      <c r="J36" s="125">
        <f>SUM(J4:J35)</f>
        <v>49874271</v>
      </c>
      <c r="K36" s="126"/>
      <c r="L36" s="136"/>
      <c r="M36" s="136"/>
    </row>
    <row r="37" spans="1:13">
      <c r="D37" s="36" t="s">
        <v>129</v>
      </c>
    </row>
    <row r="38" spans="1:13">
      <c r="I38" s="36" t="s">
        <v>131</v>
      </c>
    </row>
    <row r="39" spans="1:13">
      <c r="D39" s="36" t="s">
        <v>130</v>
      </c>
      <c r="I39" s="36" t="s">
        <v>132</v>
      </c>
    </row>
    <row r="40" spans="1:13">
      <c r="D40" s="27" t="s">
        <v>179</v>
      </c>
    </row>
    <row r="60" spans="1:13" s="56" customFormat="1">
      <c r="A60" s="27"/>
      <c r="B60" s="27"/>
      <c r="C60" s="27"/>
      <c r="D60" s="27"/>
      <c r="E60" s="27"/>
      <c r="F60" s="27"/>
      <c r="G60" s="27"/>
      <c r="H60" s="30"/>
      <c r="I60" s="27"/>
      <c r="J60" s="27"/>
      <c r="K60" s="27"/>
      <c r="L60" s="27"/>
      <c r="M60" s="27"/>
    </row>
    <row r="75" spans="1:13" s="36" customFormat="1">
      <c r="A75" s="27"/>
      <c r="B75" s="27"/>
      <c r="C75" s="27"/>
      <c r="D75" s="27"/>
      <c r="E75" s="27"/>
      <c r="F75" s="27"/>
      <c r="G75" s="27"/>
      <c r="H75" s="30"/>
      <c r="I75" s="27"/>
      <c r="J75" s="27"/>
      <c r="K75" s="27"/>
      <c r="L75" s="27"/>
      <c r="M75" s="27"/>
    </row>
  </sheetData>
  <pageMargins left="0.14000000000000001" right="0.3" top="0.35" bottom="0.15" header="0.3" footer="0.3"/>
  <pageSetup scale="5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>
      <selection activeCell="Q9" sqref="Q9"/>
    </sheetView>
  </sheetViews>
  <sheetFormatPr defaultRowHeight="15"/>
  <cols>
    <col min="1" max="1" width="6.28515625" customWidth="1"/>
    <col min="2" max="2" width="51.140625" customWidth="1"/>
    <col min="3" max="3" width="13.28515625" customWidth="1"/>
    <col min="4" max="4" width="11.85546875" customWidth="1"/>
    <col min="5" max="5" width="11" customWidth="1"/>
    <col min="6" max="6" width="11.28515625" customWidth="1"/>
    <col min="7" max="7" width="12.7109375" customWidth="1"/>
    <col min="8" max="8" width="11.28515625" customWidth="1"/>
    <col min="9" max="9" width="10.5703125" bestFit="1" customWidth="1"/>
    <col min="10" max="10" width="11.28515625" customWidth="1"/>
    <col min="11" max="11" width="9.140625" customWidth="1"/>
    <col min="12" max="12" width="11.85546875" customWidth="1"/>
    <col min="13" max="13" width="11.5703125" bestFit="1" customWidth="1"/>
    <col min="14" max="14" width="11.42578125" customWidth="1"/>
    <col min="15" max="15" width="12.7109375" customWidth="1"/>
    <col min="16" max="16" width="11.5703125" bestFit="1" customWidth="1"/>
    <col min="17" max="17" width="10" customWidth="1"/>
    <col min="18" max="18" width="9" customWidth="1"/>
    <col min="19" max="19" width="9.7109375" customWidth="1"/>
    <col min="20" max="20" width="10.42578125" customWidth="1"/>
  </cols>
  <sheetData>
    <row r="1" spans="1:20" ht="18.75">
      <c r="B1" s="81" t="s">
        <v>144</v>
      </c>
      <c r="I1" s="68" t="s">
        <v>84</v>
      </c>
      <c r="L1" s="68" t="s">
        <v>84</v>
      </c>
      <c r="M1" s="72"/>
      <c r="N1" s="67"/>
      <c r="Q1" s="68" t="s">
        <v>84</v>
      </c>
      <c r="R1" s="68" t="s">
        <v>84</v>
      </c>
    </row>
    <row r="2" spans="1:20" ht="45">
      <c r="A2" s="69"/>
      <c r="B2" s="76" t="s">
        <v>90</v>
      </c>
      <c r="C2" s="76"/>
      <c r="D2" s="76" t="s">
        <v>78</v>
      </c>
      <c r="E2" s="80" t="s">
        <v>93</v>
      </c>
      <c r="F2" s="76" t="s">
        <v>79</v>
      </c>
      <c r="G2" s="80" t="s">
        <v>92</v>
      </c>
      <c r="H2" s="80" t="s">
        <v>91</v>
      </c>
      <c r="I2" s="77" t="s">
        <v>80</v>
      </c>
      <c r="J2" s="76" t="s">
        <v>81</v>
      </c>
      <c r="K2" s="76" t="s">
        <v>82</v>
      </c>
      <c r="L2" s="77" t="s">
        <v>83</v>
      </c>
      <c r="M2" s="79" t="s">
        <v>87</v>
      </c>
      <c r="N2" s="80" t="s">
        <v>85</v>
      </c>
      <c r="O2" s="76" t="s">
        <v>86</v>
      </c>
      <c r="P2" s="76" t="s">
        <v>77</v>
      </c>
      <c r="Q2" s="77" t="s">
        <v>88</v>
      </c>
      <c r="R2" s="77" t="s">
        <v>89</v>
      </c>
      <c r="S2" s="69" t="s">
        <v>112</v>
      </c>
      <c r="T2" s="69" t="s">
        <v>113</v>
      </c>
    </row>
    <row r="3" spans="1:20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4"/>
      <c r="Q3" s="69"/>
      <c r="R3" s="69"/>
      <c r="S3" s="69"/>
      <c r="T3" s="69"/>
    </row>
    <row r="4" spans="1:20" ht="15.75">
      <c r="B4" s="63" t="s">
        <v>145</v>
      </c>
      <c r="C4" s="65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4"/>
      <c r="Q4" s="69"/>
      <c r="R4" s="69"/>
      <c r="S4" s="69"/>
      <c r="T4" s="69"/>
    </row>
    <row r="5" spans="1:20" ht="15.75">
      <c r="A5" s="121" t="s">
        <v>101</v>
      </c>
      <c r="B5" s="120" t="s">
        <v>75</v>
      </c>
      <c r="C5" s="78">
        <f>C6+C7+C8+C9</f>
        <v>394900</v>
      </c>
      <c r="D5" s="78">
        <f t="shared" ref="D5:T5" si="0">D6+D7+D8+D9</f>
        <v>0</v>
      </c>
      <c r="E5" s="78">
        <f t="shared" si="0"/>
        <v>0</v>
      </c>
      <c r="F5" s="78">
        <f t="shared" si="0"/>
        <v>89400</v>
      </c>
      <c r="G5" s="78">
        <f t="shared" si="0"/>
        <v>0</v>
      </c>
      <c r="H5" s="78">
        <f t="shared" si="0"/>
        <v>0</v>
      </c>
      <c r="I5" s="78">
        <f t="shared" si="0"/>
        <v>40000</v>
      </c>
      <c r="J5" s="78">
        <f t="shared" si="0"/>
        <v>0</v>
      </c>
      <c r="K5" s="78">
        <f t="shared" si="0"/>
        <v>0</v>
      </c>
      <c r="L5" s="78">
        <f t="shared" si="0"/>
        <v>20000</v>
      </c>
      <c r="M5" s="78">
        <f t="shared" si="0"/>
        <v>0</v>
      </c>
      <c r="N5" s="78">
        <f t="shared" si="0"/>
        <v>0</v>
      </c>
      <c r="O5" s="78">
        <f t="shared" si="0"/>
        <v>0</v>
      </c>
      <c r="P5" s="78">
        <f t="shared" si="0"/>
        <v>224500</v>
      </c>
      <c r="Q5" s="78">
        <f t="shared" si="0"/>
        <v>9000</v>
      </c>
      <c r="R5" s="78">
        <f t="shared" si="0"/>
        <v>12000</v>
      </c>
      <c r="S5" s="78">
        <f t="shared" si="0"/>
        <v>0</v>
      </c>
      <c r="T5" s="78">
        <f t="shared" si="0"/>
        <v>0</v>
      </c>
    </row>
    <row r="6" spans="1:20" ht="15.75">
      <c r="A6" s="64">
        <v>2</v>
      </c>
      <c r="B6" s="73" t="s">
        <v>146</v>
      </c>
      <c r="C6" s="66">
        <v>105000</v>
      </c>
      <c r="D6" s="64"/>
      <c r="E6" s="66"/>
      <c r="F6" s="64"/>
      <c r="G6" s="64"/>
      <c r="H6" s="64"/>
      <c r="I6" s="69"/>
      <c r="J6" s="69"/>
      <c r="K6" s="69"/>
      <c r="L6" s="69"/>
      <c r="M6" s="69"/>
      <c r="N6" s="69"/>
      <c r="O6" s="69"/>
      <c r="P6" s="75">
        <v>105000</v>
      </c>
      <c r="Q6" s="69"/>
      <c r="R6" s="69"/>
      <c r="S6" s="69"/>
      <c r="T6" s="69"/>
    </row>
    <row r="7" spans="1:20" ht="15.75">
      <c r="A7" s="64">
        <v>3</v>
      </c>
      <c r="B7" s="73" t="s">
        <v>147</v>
      </c>
      <c r="C7" s="66">
        <v>120000</v>
      </c>
      <c r="D7" s="66"/>
      <c r="E7" s="64"/>
      <c r="F7" s="66">
        <v>74000</v>
      </c>
      <c r="G7" s="64"/>
      <c r="H7" s="64"/>
      <c r="I7" s="70">
        <v>20000</v>
      </c>
      <c r="J7" s="69"/>
      <c r="K7" s="69"/>
      <c r="L7" s="69">
        <v>20000</v>
      </c>
      <c r="M7" s="69"/>
      <c r="N7" s="69"/>
      <c r="O7" s="69"/>
      <c r="P7" s="74"/>
      <c r="Q7" s="69"/>
      <c r="R7" s="69">
        <v>6000</v>
      </c>
      <c r="S7" s="69"/>
      <c r="T7" s="69"/>
    </row>
    <row r="8" spans="1:20" ht="15.75">
      <c r="A8" s="64">
        <v>4</v>
      </c>
      <c r="B8" s="73" t="s">
        <v>148</v>
      </c>
      <c r="C8" s="66">
        <v>25400</v>
      </c>
      <c r="D8" s="66"/>
      <c r="E8" s="66"/>
      <c r="F8" s="66">
        <v>15400</v>
      </c>
      <c r="G8" s="64"/>
      <c r="H8" s="66"/>
      <c r="I8" s="70">
        <v>10000</v>
      </c>
      <c r="J8" s="69"/>
      <c r="K8" s="69"/>
      <c r="L8" s="69"/>
      <c r="M8" s="69"/>
      <c r="N8" s="69"/>
      <c r="O8" s="69"/>
      <c r="P8" s="74"/>
      <c r="Q8" s="70"/>
      <c r="R8" s="69"/>
      <c r="S8" s="69"/>
      <c r="T8" s="69"/>
    </row>
    <row r="9" spans="1:20" ht="15.75">
      <c r="A9" s="64">
        <v>5</v>
      </c>
      <c r="B9" s="73" t="s">
        <v>149</v>
      </c>
      <c r="C9" s="66">
        <v>144500</v>
      </c>
      <c r="D9" s="64"/>
      <c r="E9" s="66"/>
      <c r="F9" s="66"/>
      <c r="G9" s="66"/>
      <c r="H9" s="66"/>
      <c r="I9" s="70">
        <v>10000</v>
      </c>
      <c r="J9" s="69"/>
      <c r="K9" s="69"/>
      <c r="L9" s="69"/>
      <c r="M9" s="69"/>
      <c r="N9" s="69"/>
      <c r="O9" s="69"/>
      <c r="P9" s="75">
        <v>119500</v>
      </c>
      <c r="Q9" s="70">
        <v>9000</v>
      </c>
      <c r="R9" s="70">
        <v>6000</v>
      </c>
      <c r="S9" s="69"/>
      <c r="T9" s="69"/>
    </row>
    <row r="10" spans="1:20" ht="15.75">
      <c r="A10" s="64"/>
      <c r="B10" s="73"/>
      <c r="C10" s="66"/>
      <c r="D10" s="66"/>
      <c r="E10" s="66"/>
      <c r="F10" s="64"/>
      <c r="G10" s="64"/>
      <c r="H10" s="64"/>
      <c r="I10" s="69"/>
      <c r="J10" s="69"/>
      <c r="K10" s="69"/>
      <c r="L10" s="69"/>
      <c r="M10" s="69"/>
      <c r="N10" s="69"/>
      <c r="O10" s="69"/>
      <c r="P10" s="74"/>
      <c r="Q10" s="69"/>
      <c r="R10" s="69"/>
      <c r="S10" s="69"/>
      <c r="T10" s="69"/>
    </row>
    <row r="11" spans="1:20" ht="15.75">
      <c r="A11" s="118">
        <v>602</v>
      </c>
      <c r="B11" s="119" t="s">
        <v>74</v>
      </c>
      <c r="C11" s="117">
        <f>C12+C13</f>
        <v>700000</v>
      </c>
      <c r="D11" s="117">
        <f t="shared" ref="D11:T11" si="1">D12+D13</f>
        <v>20000</v>
      </c>
      <c r="E11" s="117">
        <f t="shared" si="1"/>
        <v>20000</v>
      </c>
      <c r="F11" s="117">
        <f t="shared" si="1"/>
        <v>20000</v>
      </c>
      <c r="G11" s="117">
        <f t="shared" si="1"/>
        <v>220000</v>
      </c>
      <c r="H11" s="117">
        <f t="shared" si="1"/>
        <v>40000</v>
      </c>
      <c r="I11" s="117">
        <f t="shared" si="1"/>
        <v>0</v>
      </c>
      <c r="J11" s="117">
        <f t="shared" si="1"/>
        <v>20000</v>
      </c>
      <c r="K11" s="117">
        <f t="shared" si="1"/>
        <v>20000</v>
      </c>
      <c r="L11" s="117">
        <f t="shared" si="1"/>
        <v>340000</v>
      </c>
      <c r="M11" s="117">
        <f t="shared" si="1"/>
        <v>0</v>
      </c>
      <c r="N11" s="117">
        <f t="shared" si="1"/>
        <v>0</v>
      </c>
      <c r="O11" s="117">
        <f t="shared" si="1"/>
        <v>0</v>
      </c>
      <c r="P11" s="117">
        <f t="shared" si="1"/>
        <v>0</v>
      </c>
      <c r="Q11" s="117">
        <f t="shared" si="1"/>
        <v>0</v>
      </c>
      <c r="R11" s="117">
        <f t="shared" si="1"/>
        <v>0</v>
      </c>
      <c r="S11" s="117">
        <f t="shared" si="1"/>
        <v>0</v>
      </c>
      <c r="T11" s="117">
        <f t="shared" si="1"/>
        <v>0</v>
      </c>
    </row>
    <row r="12" spans="1:20" ht="15.75">
      <c r="A12" s="23">
        <v>2</v>
      </c>
      <c r="B12" s="16" t="s">
        <v>100</v>
      </c>
      <c r="C12" s="66">
        <v>300000</v>
      </c>
      <c r="D12" s="70">
        <v>20000</v>
      </c>
      <c r="E12" s="70">
        <v>20000</v>
      </c>
      <c r="F12" s="70">
        <v>20000</v>
      </c>
      <c r="G12" s="70">
        <v>220000</v>
      </c>
      <c r="H12" s="70">
        <v>20000</v>
      </c>
      <c r="I12" s="70"/>
      <c r="J12" s="70"/>
      <c r="K12" s="70"/>
      <c r="L12" s="69"/>
      <c r="M12" s="69"/>
      <c r="N12" s="69"/>
      <c r="O12" s="69"/>
      <c r="P12" s="74"/>
      <c r="Q12" s="69"/>
      <c r="R12" s="69"/>
      <c r="S12" s="69"/>
      <c r="T12" s="69"/>
    </row>
    <row r="13" spans="1:20" ht="15.75">
      <c r="A13" s="23">
        <v>1</v>
      </c>
      <c r="B13" s="16" t="s">
        <v>150</v>
      </c>
      <c r="C13" s="66">
        <v>400000</v>
      </c>
      <c r="D13" s="70"/>
      <c r="E13" s="70"/>
      <c r="F13" s="70"/>
      <c r="G13" s="70"/>
      <c r="H13" s="71">
        <v>20000</v>
      </c>
      <c r="I13" s="69"/>
      <c r="J13" s="70">
        <v>20000</v>
      </c>
      <c r="K13" s="70">
        <v>20000</v>
      </c>
      <c r="L13" s="70">
        <v>340000</v>
      </c>
      <c r="M13" s="70"/>
      <c r="N13" s="69"/>
      <c r="O13" s="69"/>
      <c r="P13" s="74"/>
      <c r="Q13" s="69"/>
      <c r="R13" s="69"/>
      <c r="S13" s="69"/>
      <c r="T13" s="69"/>
    </row>
    <row r="14" spans="1:20" ht="15.75">
      <c r="A14" s="23"/>
      <c r="B14" s="16"/>
      <c r="C14" s="66"/>
      <c r="D14" s="69"/>
      <c r="E14" s="70"/>
      <c r="F14" s="70"/>
      <c r="G14" s="69"/>
      <c r="H14" s="69"/>
      <c r="I14" s="69"/>
      <c r="J14" s="69"/>
      <c r="K14" s="69"/>
      <c r="L14" s="70"/>
      <c r="M14" s="70"/>
      <c r="N14" s="69"/>
      <c r="O14" s="69"/>
      <c r="P14" s="74"/>
      <c r="Q14" s="69"/>
      <c r="R14" s="69"/>
      <c r="S14" s="69"/>
      <c r="T14" s="69"/>
    </row>
    <row r="15" spans="1:20" ht="15.75">
      <c r="A15" s="118">
        <v>602</v>
      </c>
      <c r="B15" s="119" t="s">
        <v>27</v>
      </c>
      <c r="C15" s="117">
        <f>C16+C17+C18+C19+C20+C21+C22+C23</f>
        <v>2556000</v>
      </c>
      <c r="D15" s="117">
        <f t="shared" ref="D15:T15" si="2">D16+D17+D18+D19+D20+D21+D22+D23</f>
        <v>30000</v>
      </c>
      <c r="E15" s="117">
        <f t="shared" si="2"/>
        <v>360000</v>
      </c>
      <c r="F15" s="117">
        <f t="shared" si="2"/>
        <v>10000</v>
      </c>
      <c r="G15" s="117">
        <f t="shared" si="2"/>
        <v>100000</v>
      </c>
      <c r="H15" s="117">
        <f t="shared" si="2"/>
        <v>80000</v>
      </c>
      <c r="I15" s="117">
        <f t="shared" si="2"/>
        <v>34000</v>
      </c>
      <c r="J15" s="117">
        <f t="shared" si="2"/>
        <v>35000</v>
      </c>
      <c r="K15" s="117">
        <f t="shared" si="2"/>
        <v>46000</v>
      </c>
      <c r="L15" s="117">
        <f t="shared" si="2"/>
        <v>1416000</v>
      </c>
      <c r="M15" s="117">
        <f t="shared" si="2"/>
        <v>130000</v>
      </c>
      <c r="N15" s="117">
        <f t="shared" si="2"/>
        <v>300000</v>
      </c>
      <c r="O15" s="117">
        <f t="shared" si="2"/>
        <v>15000</v>
      </c>
      <c r="P15" s="117">
        <f t="shared" si="2"/>
        <v>0</v>
      </c>
      <c r="Q15" s="117">
        <f t="shared" si="2"/>
        <v>0</v>
      </c>
      <c r="R15" s="117">
        <f t="shared" si="2"/>
        <v>0</v>
      </c>
      <c r="S15" s="117">
        <f t="shared" si="2"/>
        <v>0</v>
      </c>
      <c r="T15" s="117">
        <f t="shared" si="2"/>
        <v>0</v>
      </c>
    </row>
    <row r="16" spans="1:20" ht="15.75">
      <c r="A16" s="23">
        <v>1</v>
      </c>
      <c r="B16" s="58" t="s">
        <v>151</v>
      </c>
      <c r="C16" s="66">
        <v>800000</v>
      </c>
      <c r="D16" s="69"/>
      <c r="E16" s="70">
        <v>120000</v>
      </c>
      <c r="F16" s="69"/>
      <c r="G16" s="69"/>
      <c r="H16" s="70">
        <v>40000</v>
      </c>
      <c r="I16" s="70"/>
      <c r="J16" s="70"/>
      <c r="K16" s="70"/>
      <c r="L16" s="70">
        <v>640000</v>
      </c>
      <c r="M16" s="69"/>
      <c r="N16" s="69"/>
      <c r="O16" s="69"/>
      <c r="P16" s="74"/>
      <c r="Q16" s="69"/>
      <c r="R16" s="69"/>
      <c r="S16" s="69"/>
      <c r="T16" s="69"/>
    </row>
    <row r="17" spans="1:20" ht="15.75">
      <c r="A17" s="23">
        <v>2</v>
      </c>
      <c r="B17" s="59" t="s">
        <v>73</v>
      </c>
      <c r="C17" s="66">
        <v>400000</v>
      </c>
      <c r="D17" s="69"/>
      <c r="E17" s="70">
        <v>40000</v>
      </c>
      <c r="F17" s="97"/>
      <c r="G17" s="69"/>
      <c r="H17" s="70">
        <v>30000</v>
      </c>
      <c r="I17" s="70"/>
      <c r="J17" s="70"/>
      <c r="K17" s="70"/>
      <c r="L17" s="70">
        <v>200000</v>
      </c>
      <c r="M17" s="70">
        <v>130000</v>
      </c>
      <c r="N17" s="69"/>
      <c r="O17" s="69"/>
      <c r="P17" s="74"/>
      <c r="Q17" s="69"/>
      <c r="R17" s="69"/>
      <c r="S17" s="69"/>
      <c r="T17" s="69"/>
    </row>
    <row r="18" spans="1:20" ht="15.75">
      <c r="A18" s="23">
        <v>3</v>
      </c>
      <c r="B18" s="58" t="s">
        <v>152</v>
      </c>
      <c r="C18" s="66">
        <v>200000</v>
      </c>
      <c r="D18" s="69"/>
      <c r="E18" s="69"/>
      <c r="F18" s="69"/>
      <c r="G18" s="69"/>
      <c r="H18" s="70"/>
      <c r="I18" s="70"/>
      <c r="J18" s="70"/>
      <c r="K18" s="70"/>
      <c r="L18" s="69">
        <v>200000</v>
      </c>
      <c r="M18" s="69"/>
      <c r="N18" s="70"/>
      <c r="O18" s="70"/>
      <c r="P18" s="74"/>
      <c r="Q18" s="69"/>
      <c r="R18" s="69"/>
      <c r="S18" s="69"/>
      <c r="T18" s="69"/>
    </row>
    <row r="19" spans="1:20" ht="15.75">
      <c r="A19" s="23">
        <v>4</v>
      </c>
      <c r="B19" s="58" t="s">
        <v>71</v>
      </c>
      <c r="C19" s="66">
        <v>300000</v>
      </c>
      <c r="D19" s="69"/>
      <c r="E19" s="70">
        <v>0</v>
      </c>
      <c r="F19" s="69"/>
      <c r="G19" s="69"/>
      <c r="H19" s="70"/>
      <c r="I19" s="70"/>
      <c r="J19" s="70"/>
      <c r="K19" s="70">
        <v>20000</v>
      </c>
      <c r="L19" s="70"/>
      <c r="M19" s="69"/>
      <c r="N19" s="69">
        <v>300000</v>
      </c>
      <c r="O19" s="70"/>
      <c r="P19" s="74"/>
      <c r="Q19" s="69"/>
      <c r="R19" s="69"/>
      <c r="S19" s="69"/>
      <c r="T19" s="69"/>
    </row>
    <row r="20" spans="1:20" ht="15.75">
      <c r="A20" s="23">
        <v>7</v>
      </c>
      <c r="B20" s="96" t="s">
        <v>72</v>
      </c>
      <c r="C20" s="66">
        <v>200000</v>
      </c>
      <c r="D20" s="69"/>
      <c r="E20" s="70">
        <v>100000</v>
      </c>
      <c r="F20" s="69"/>
      <c r="G20" s="69"/>
      <c r="H20" s="70"/>
      <c r="I20" s="70">
        <v>20000</v>
      </c>
      <c r="J20" s="70">
        <v>15000</v>
      </c>
      <c r="K20" s="70"/>
      <c r="L20" s="70">
        <v>30000</v>
      </c>
      <c r="M20" s="69"/>
      <c r="N20" s="69"/>
      <c r="O20" s="69">
        <v>15000</v>
      </c>
      <c r="P20" s="74"/>
      <c r="Q20" s="69"/>
      <c r="R20" s="69"/>
      <c r="S20" s="69"/>
      <c r="T20" s="69"/>
    </row>
    <row r="21" spans="1:20" ht="15.75">
      <c r="A21" s="85">
        <v>8</v>
      </c>
      <c r="B21" s="146" t="s">
        <v>153</v>
      </c>
      <c r="C21" s="66">
        <v>400000</v>
      </c>
      <c r="D21" s="69"/>
      <c r="E21" s="70">
        <v>100000</v>
      </c>
      <c r="F21" s="97">
        <v>10000</v>
      </c>
      <c r="G21" s="69"/>
      <c r="H21" s="70"/>
      <c r="I21" s="70"/>
      <c r="J21" s="70"/>
      <c r="K21" s="70"/>
      <c r="L21" s="70">
        <v>290000</v>
      </c>
      <c r="M21" s="70"/>
      <c r="N21" s="69"/>
      <c r="O21" s="69"/>
      <c r="P21" s="74"/>
      <c r="Q21" s="69"/>
      <c r="R21" s="69"/>
      <c r="S21" s="69"/>
      <c r="T21" s="69"/>
    </row>
    <row r="22" spans="1:20" ht="15.75">
      <c r="A22" s="85">
        <v>9</v>
      </c>
      <c r="B22" s="146" t="s">
        <v>154</v>
      </c>
      <c r="C22" s="66">
        <v>56000</v>
      </c>
      <c r="D22" s="69"/>
      <c r="E22" s="70"/>
      <c r="F22" s="97"/>
      <c r="G22" s="69"/>
      <c r="H22" s="70"/>
      <c r="I22" s="70"/>
      <c r="J22" s="70"/>
      <c r="K22" s="70"/>
      <c r="L22" s="70">
        <v>56000</v>
      </c>
      <c r="M22" s="70"/>
      <c r="N22" s="69"/>
      <c r="O22" s="69"/>
      <c r="P22" s="74"/>
      <c r="Q22" s="69"/>
      <c r="R22" s="69"/>
      <c r="S22" s="69"/>
      <c r="T22" s="69"/>
    </row>
    <row r="23" spans="1:20" ht="15.75">
      <c r="A23" s="85">
        <v>10</v>
      </c>
      <c r="B23" s="144" t="s">
        <v>99</v>
      </c>
      <c r="C23" s="66">
        <v>200000</v>
      </c>
      <c r="D23" s="70">
        <v>30000</v>
      </c>
      <c r="E23" s="70"/>
      <c r="F23" s="97"/>
      <c r="G23" s="69">
        <v>100000</v>
      </c>
      <c r="H23" s="70">
        <v>10000</v>
      </c>
      <c r="I23" s="70">
        <v>14000</v>
      </c>
      <c r="J23" s="70">
        <v>20000</v>
      </c>
      <c r="K23" s="70">
        <v>26000</v>
      </c>
      <c r="L23" s="70"/>
      <c r="M23" s="70"/>
      <c r="N23" s="69"/>
      <c r="O23" s="69"/>
      <c r="P23" s="74"/>
      <c r="Q23" s="69"/>
      <c r="R23" s="69"/>
      <c r="S23" s="69"/>
      <c r="T23" s="69"/>
    </row>
    <row r="24" spans="1:20" ht="15.75">
      <c r="A24" s="85"/>
      <c r="B24" s="144"/>
      <c r="C24" s="116"/>
      <c r="D24" s="70"/>
      <c r="E24" s="70"/>
      <c r="F24" s="97"/>
      <c r="G24" s="69"/>
      <c r="H24" s="70"/>
      <c r="I24" s="70"/>
      <c r="J24" s="70"/>
      <c r="K24" s="70"/>
      <c r="L24" s="70"/>
      <c r="M24" s="70"/>
      <c r="N24" s="69"/>
      <c r="O24" s="69"/>
      <c r="P24" s="74"/>
      <c r="Q24" s="69"/>
      <c r="R24" s="69"/>
      <c r="S24" s="69"/>
      <c r="T24" s="69"/>
    </row>
    <row r="25" spans="1:20" ht="15.75">
      <c r="A25" s="147">
        <v>602</v>
      </c>
      <c r="B25" s="145" t="s">
        <v>114</v>
      </c>
      <c r="C25" s="117">
        <f>C26+C27+C28</f>
        <v>600000</v>
      </c>
      <c r="D25" s="117">
        <f t="shared" ref="D25:T25" si="3">D26+D27+D28</f>
        <v>50000</v>
      </c>
      <c r="E25" s="117">
        <f t="shared" si="3"/>
        <v>0</v>
      </c>
      <c r="F25" s="117">
        <f t="shared" si="3"/>
        <v>0</v>
      </c>
      <c r="G25" s="117">
        <f t="shared" si="3"/>
        <v>0</v>
      </c>
      <c r="H25" s="117">
        <f t="shared" si="3"/>
        <v>30000</v>
      </c>
      <c r="I25" s="117">
        <f t="shared" si="3"/>
        <v>20000</v>
      </c>
      <c r="J25" s="117">
        <f t="shared" si="3"/>
        <v>0</v>
      </c>
      <c r="K25" s="117">
        <f t="shared" si="3"/>
        <v>0</v>
      </c>
      <c r="L25" s="117">
        <f t="shared" si="3"/>
        <v>0</v>
      </c>
      <c r="M25" s="117">
        <f t="shared" si="3"/>
        <v>0</v>
      </c>
      <c r="N25" s="117">
        <f t="shared" si="3"/>
        <v>0</v>
      </c>
      <c r="O25" s="117">
        <f t="shared" si="3"/>
        <v>0</v>
      </c>
      <c r="P25" s="117">
        <f t="shared" si="3"/>
        <v>0</v>
      </c>
      <c r="Q25" s="117">
        <f t="shared" si="3"/>
        <v>70000</v>
      </c>
      <c r="R25" s="117">
        <f t="shared" si="3"/>
        <v>0</v>
      </c>
      <c r="S25" s="117">
        <f t="shared" si="3"/>
        <v>30000</v>
      </c>
      <c r="T25" s="117">
        <f t="shared" si="3"/>
        <v>400000</v>
      </c>
    </row>
    <row r="26" spans="1:20" ht="15.75">
      <c r="A26" s="148">
        <v>60</v>
      </c>
      <c r="B26" s="85" t="s">
        <v>109</v>
      </c>
      <c r="C26" s="66">
        <v>200000</v>
      </c>
      <c r="D26" s="69">
        <v>50000</v>
      </c>
      <c r="E26" s="69"/>
      <c r="F26" s="69"/>
      <c r="G26" s="69"/>
      <c r="H26" s="70">
        <v>30000</v>
      </c>
      <c r="I26" s="69">
        <v>20000</v>
      </c>
      <c r="J26" s="69"/>
      <c r="K26" s="69"/>
      <c r="L26" s="71"/>
      <c r="M26" s="69"/>
      <c r="N26" s="69"/>
      <c r="O26" s="69"/>
      <c r="P26" s="69"/>
      <c r="Q26" s="69">
        <v>70000</v>
      </c>
      <c r="R26" s="69"/>
      <c r="S26" s="69">
        <v>30000</v>
      </c>
      <c r="T26" s="69"/>
    </row>
    <row r="27" spans="1:20" ht="15.75">
      <c r="A27" s="148">
        <v>61</v>
      </c>
      <c r="B27" s="85" t="s">
        <v>110</v>
      </c>
      <c r="C27" s="66">
        <v>150000</v>
      </c>
      <c r="D27" s="69"/>
      <c r="E27" s="69"/>
      <c r="F27" s="69"/>
      <c r="G27" s="69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>
        <v>150000</v>
      </c>
    </row>
    <row r="28" spans="1:20" ht="15.75">
      <c r="A28" s="148">
        <v>62</v>
      </c>
      <c r="B28" s="85" t="s">
        <v>111</v>
      </c>
      <c r="C28" s="66">
        <v>250000</v>
      </c>
      <c r="D28" s="69"/>
      <c r="E28" s="69"/>
      <c r="F28" s="69"/>
      <c r="G28" s="69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>
        <v>250000</v>
      </c>
    </row>
    <row r="29" spans="1:20">
      <c r="A29" s="69"/>
      <c r="B29" s="69"/>
      <c r="C29" s="69"/>
      <c r="D29" s="69"/>
      <c r="E29" s="69"/>
      <c r="F29" s="69"/>
      <c r="G29" s="69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>
      <c r="B30" s="122" t="s">
        <v>76</v>
      </c>
      <c r="C30" s="123">
        <f>C5+C11+C15+C25</f>
        <v>4250900</v>
      </c>
      <c r="D30" s="123">
        <f t="shared" ref="D30:T30" si="4">D5+D11+D15+D25</f>
        <v>100000</v>
      </c>
      <c r="E30" s="123">
        <f t="shared" si="4"/>
        <v>380000</v>
      </c>
      <c r="F30" s="123">
        <f t="shared" si="4"/>
        <v>119400</v>
      </c>
      <c r="G30" s="123">
        <f t="shared" si="4"/>
        <v>320000</v>
      </c>
      <c r="H30" s="123">
        <f t="shared" si="4"/>
        <v>150000</v>
      </c>
      <c r="I30" s="123">
        <f t="shared" si="4"/>
        <v>94000</v>
      </c>
      <c r="J30" s="123">
        <f t="shared" si="4"/>
        <v>55000</v>
      </c>
      <c r="K30" s="123">
        <f t="shared" si="4"/>
        <v>66000</v>
      </c>
      <c r="L30" s="150">
        <f t="shared" si="4"/>
        <v>1776000</v>
      </c>
      <c r="M30" s="123">
        <f t="shared" si="4"/>
        <v>130000</v>
      </c>
      <c r="N30" s="123">
        <f t="shared" si="4"/>
        <v>300000</v>
      </c>
      <c r="O30" s="123">
        <f t="shared" si="4"/>
        <v>15000</v>
      </c>
      <c r="P30" s="123">
        <f t="shared" si="4"/>
        <v>224500</v>
      </c>
      <c r="Q30" s="150">
        <f t="shared" si="4"/>
        <v>79000</v>
      </c>
      <c r="R30" s="150">
        <f t="shared" si="4"/>
        <v>12000</v>
      </c>
      <c r="S30" s="123">
        <f t="shared" si="4"/>
        <v>30000</v>
      </c>
      <c r="T30" s="123">
        <f t="shared" si="4"/>
        <v>400000</v>
      </c>
    </row>
    <row r="31" spans="1:20">
      <c r="B31" t="s">
        <v>119</v>
      </c>
      <c r="D31" s="149">
        <v>7</v>
      </c>
      <c r="E31" s="149">
        <v>25</v>
      </c>
      <c r="F31" s="149">
        <v>22</v>
      </c>
      <c r="G31" s="149">
        <v>21</v>
      </c>
      <c r="H31" s="149">
        <v>22</v>
      </c>
      <c r="J31" s="149">
        <v>24</v>
      </c>
      <c r="K31" s="149">
        <v>24</v>
      </c>
      <c r="M31">
        <v>27</v>
      </c>
      <c r="N31" s="149">
        <v>27</v>
      </c>
      <c r="O31" s="149">
        <v>23</v>
      </c>
      <c r="P31" s="149">
        <v>23</v>
      </c>
      <c r="S31" s="149">
        <v>28</v>
      </c>
      <c r="T31" s="149">
        <v>10</v>
      </c>
    </row>
    <row r="33" spans="3:20">
      <c r="D33" s="155"/>
      <c r="F33" s="156"/>
      <c r="G33" s="155"/>
      <c r="H33" s="155"/>
      <c r="T33" s="155"/>
    </row>
    <row r="35" spans="3:20">
      <c r="C35" s="87"/>
    </row>
  </sheetData>
  <pageMargins left="0.28000000000000003" right="0.28999999999999998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regjistri i detajuar </vt:lpstr>
      <vt:lpstr>Regjistri Prokurimeve 2020</vt:lpstr>
      <vt:lpstr>aktivitetet analitike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tuta</dc:creator>
  <cp:lastModifiedBy>user</cp:lastModifiedBy>
  <cp:lastPrinted>2020-12-28T10:06:34Z</cp:lastPrinted>
  <dcterms:created xsi:type="dcterms:W3CDTF">2018-01-09T12:04:47Z</dcterms:created>
  <dcterms:modified xsi:type="dcterms:W3CDTF">2021-12-09T10:57:19Z</dcterms:modified>
</cp:coreProperties>
</file>